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19200" windowHeight="7008" activeTab="2"/>
  </bookViews>
  <sheets>
    <sheet name="Титульный лист" sheetId="2" r:id="rId1"/>
    <sheet name="Раздел 1" sheetId="1" r:id="rId2"/>
    <sheet name="Раздел 2" sheetId="3" r:id="rId3"/>
  </sheets>
  <definedNames>
    <definedName name="_ftn1" localSheetId="0">'Титульный лист'!#REF!</definedName>
    <definedName name="_ftn2" localSheetId="1">'Раздел 1'!#REF!</definedName>
    <definedName name="_ftn4" localSheetId="1">'Раздел 1'!#REF!</definedName>
    <definedName name="_ftn5" localSheetId="1">'Раздел 1'!#REF!</definedName>
    <definedName name="_ftn7" localSheetId="1">'Раздел 1'!#REF!</definedName>
    <definedName name="_ftn8" localSheetId="1">'Раздел 1'!#REF!</definedName>
    <definedName name="_ftnref1" localSheetId="1">'Раздел 1'!#REF!</definedName>
    <definedName name="_ftnref2" localSheetId="1">'Раздел 1'!#REF!</definedName>
    <definedName name="_ftnref3" localSheetId="1">'Раздел 1'!#REF!</definedName>
    <definedName name="_ftnref4" localSheetId="1">'Раздел 1'!#REF!</definedName>
    <definedName name="_ftnref5" localSheetId="1">'Раздел 1'!#REF!</definedName>
    <definedName name="_ftnref6" localSheetId="1">'Раздел 1'!#REF!</definedName>
    <definedName name="_ftnref7" localSheetId="1">'Раздел 1'!#REF!</definedName>
    <definedName name="_ftnref8" localSheetId="1">'Раздел 1'!#REF!</definedName>
    <definedName name="_GoBack" localSheetId="2">'Раздел 2'!$B$34</definedName>
    <definedName name="_xlnm.Print_Area" localSheetId="1">'Раздел 1'!$A$1:$G$161</definedName>
    <definedName name="_xlnm.Print_Area" localSheetId="2">'Раздел 2'!$A$1:$H$55</definedName>
    <definedName name="_xlnm.Print_Area" localSheetId="0">'Титульный лист'!$A$1:$H$39</definedName>
  </definedName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19" i="3" l="1"/>
  <c r="G19" i="3"/>
  <c r="F19" i="3"/>
  <c r="H31" i="3" l="1"/>
  <c r="G31" i="3"/>
  <c r="F31" i="3"/>
  <c r="F25" i="3"/>
  <c r="F24" i="3" s="1"/>
  <c r="H24" i="3"/>
  <c r="G24" i="3"/>
  <c r="F10" i="3"/>
  <c r="H7" i="3"/>
  <c r="H14" i="3" s="1"/>
  <c r="H16" i="3" s="1"/>
  <c r="G7" i="3"/>
  <c r="G14" i="3" s="1"/>
  <c r="F7" i="3"/>
  <c r="K161" i="1"/>
  <c r="K160" i="1"/>
  <c r="K159" i="1"/>
  <c r="K158" i="1"/>
  <c r="K157" i="1"/>
  <c r="K156" i="1"/>
  <c r="K155" i="1"/>
  <c r="K154" i="1"/>
  <c r="J154" i="1"/>
  <c r="G154" i="1"/>
  <c r="F154" i="1"/>
  <c r="E154" i="1"/>
  <c r="K153" i="1"/>
  <c r="J153" i="1"/>
  <c r="G153" i="1"/>
  <c r="F153" i="1"/>
  <c r="E153" i="1"/>
  <c r="K152" i="1"/>
  <c r="K151" i="1"/>
  <c r="K150" i="1"/>
  <c r="K149" i="1"/>
  <c r="K148" i="1"/>
  <c r="K147" i="1"/>
  <c r="K146" i="1"/>
  <c r="K145" i="1"/>
  <c r="K144" i="1"/>
  <c r="K143" i="1"/>
  <c r="K142" i="1"/>
  <c r="K141" i="1"/>
  <c r="K140" i="1"/>
  <c r="L139" i="1"/>
  <c r="K139" i="1"/>
  <c r="J139" i="1"/>
  <c r="I139" i="1"/>
  <c r="H139" i="1"/>
  <c r="G139" i="1"/>
  <c r="F139" i="1"/>
  <c r="E139" i="1"/>
  <c r="K138" i="1"/>
  <c r="K137" i="1"/>
  <c r="K136" i="1"/>
  <c r="K135" i="1"/>
  <c r="K134" i="1"/>
  <c r="K133" i="1"/>
  <c r="K132" i="1"/>
  <c r="K131" i="1"/>
  <c r="J131" i="1"/>
  <c r="G131" i="1"/>
  <c r="F131" i="1"/>
  <c r="E131" i="1"/>
  <c r="K130" i="1"/>
  <c r="K129" i="1"/>
  <c r="K128" i="1"/>
  <c r="K127" i="1"/>
  <c r="K126" i="1"/>
  <c r="K125" i="1"/>
  <c r="K124" i="1"/>
  <c r="J124" i="1"/>
  <c r="G124" i="1"/>
  <c r="F124" i="1"/>
  <c r="E124" i="1"/>
  <c r="K123" i="1"/>
  <c r="K122" i="1"/>
  <c r="K121" i="1"/>
  <c r="K120" i="1"/>
  <c r="K119" i="1"/>
  <c r="K118" i="1"/>
  <c r="K117" i="1"/>
  <c r="K116" i="1"/>
  <c r="K115" i="1"/>
  <c r="K114" i="1"/>
  <c r="K113" i="1"/>
  <c r="K112" i="1"/>
  <c r="J112" i="1"/>
  <c r="G112" i="1"/>
  <c r="F112" i="1"/>
  <c r="E112" i="1"/>
  <c r="K111" i="1"/>
  <c r="K110" i="1"/>
  <c r="K109" i="1"/>
  <c r="K108" i="1"/>
  <c r="K107" i="1"/>
  <c r="J107" i="1"/>
  <c r="G107" i="1"/>
  <c r="F107" i="1"/>
  <c r="E107" i="1"/>
  <c r="K106" i="1"/>
  <c r="K105" i="1"/>
  <c r="K104" i="1"/>
  <c r="L103" i="1"/>
  <c r="K103" i="1"/>
  <c r="J103" i="1"/>
  <c r="I103" i="1"/>
  <c r="H103" i="1"/>
  <c r="G103" i="1"/>
  <c r="F103" i="1"/>
  <c r="E103" i="1"/>
  <c r="K102" i="1"/>
  <c r="K101" i="1"/>
  <c r="K100" i="1"/>
  <c r="K99" i="1"/>
  <c r="K98" i="1"/>
  <c r="J98" i="1"/>
  <c r="G98" i="1"/>
  <c r="F98" i="1"/>
  <c r="E98" i="1"/>
  <c r="K97" i="1"/>
  <c r="K96" i="1"/>
  <c r="J96" i="1"/>
  <c r="E96" i="1"/>
  <c r="K95" i="1"/>
  <c r="K94" i="1"/>
  <c r="K93" i="1"/>
  <c r="L92" i="1"/>
  <c r="K92" i="1"/>
  <c r="J92" i="1"/>
  <c r="I92" i="1"/>
  <c r="H92" i="1"/>
  <c r="G92" i="1"/>
  <c r="F92" i="1"/>
  <c r="E92" i="1"/>
  <c r="K91" i="1"/>
  <c r="K90" i="1"/>
  <c r="J90" i="1"/>
  <c r="G90" i="1"/>
  <c r="F90" i="1"/>
  <c r="E90" i="1"/>
  <c r="K89" i="1"/>
  <c r="K88" i="1"/>
  <c r="K87" i="1"/>
  <c r="K86" i="1"/>
  <c r="K85" i="1"/>
  <c r="K84" i="1"/>
  <c r="K83" i="1"/>
  <c r="K82" i="1"/>
  <c r="K81" i="1"/>
  <c r="K80" i="1"/>
  <c r="J80" i="1"/>
  <c r="I80" i="1"/>
  <c r="H80" i="1"/>
  <c r="G80" i="1"/>
  <c r="F80" i="1"/>
  <c r="E80" i="1"/>
  <c r="K79" i="1"/>
  <c r="J79" i="1"/>
  <c r="G79" i="1"/>
  <c r="F79" i="1"/>
  <c r="E79" i="1"/>
  <c r="K78" i="1"/>
  <c r="J78" i="1"/>
  <c r="G78" i="1"/>
  <c r="F78" i="1"/>
  <c r="E78" i="1"/>
  <c r="K77" i="1"/>
  <c r="J77" i="1"/>
  <c r="G77" i="1"/>
  <c r="F77" i="1"/>
  <c r="E77" i="1"/>
  <c r="K76" i="1"/>
  <c r="J76" i="1"/>
  <c r="G76" i="1"/>
  <c r="F76" i="1"/>
  <c r="E76" i="1"/>
  <c r="K75" i="1"/>
  <c r="L74" i="1"/>
  <c r="K74" i="1"/>
  <c r="J74" i="1"/>
  <c r="I74" i="1"/>
  <c r="H74" i="1"/>
  <c r="G74" i="1"/>
  <c r="F74" i="1"/>
  <c r="E74" i="1"/>
  <c r="K73" i="1"/>
  <c r="K72" i="1"/>
  <c r="K71" i="1"/>
  <c r="K70" i="1"/>
  <c r="K69" i="1"/>
  <c r="K68" i="1"/>
  <c r="K67" i="1"/>
  <c r="K66" i="1"/>
  <c r="K65" i="1"/>
  <c r="K64" i="1"/>
  <c r="K63" i="1"/>
  <c r="K62" i="1"/>
  <c r="K61" i="1"/>
  <c r="K60" i="1"/>
  <c r="K59" i="1"/>
  <c r="K58" i="1"/>
  <c r="J58" i="1"/>
  <c r="G58" i="1"/>
  <c r="F58" i="1"/>
  <c r="E58" i="1"/>
  <c r="K57" i="1"/>
  <c r="K56" i="1"/>
  <c r="K55" i="1"/>
  <c r="K54" i="1"/>
  <c r="K53" i="1"/>
  <c r="K52" i="1"/>
  <c r="K51" i="1"/>
  <c r="J51" i="1"/>
  <c r="G51" i="1"/>
  <c r="F51" i="1"/>
  <c r="E51" i="1"/>
  <c r="K50" i="1"/>
  <c r="K49" i="1"/>
  <c r="J49" i="1"/>
  <c r="G49" i="1"/>
  <c r="F49" i="1"/>
  <c r="E49" i="1"/>
  <c r="K48" i="1"/>
  <c r="J48" i="1"/>
  <c r="G48" i="1"/>
  <c r="F48" i="1"/>
  <c r="E48" i="1"/>
  <c r="K47" i="1"/>
  <c r="J47" i="1"/>
  <c r="G47" i="1"/>
  <c r="F47" i="1"/>
  <c r="E47" i="1"/>
  <c r="K46" i="1"/>
  <c r="K45" i="1"/>
  <c r="J45" i="1"/>
  <c r="G45" i="1"/>
  <c r="F45" i="1"/>
  <c r="E45" i="1"/>
  <c r="K44" i="1"/>
  <c r="K43" i="1"/>
  <c r="K42" i="1"/>
  <c r="K41" i="1"/>
  <c r="K40" i="1"/>
  <c r="K39" i="1"/>
  <c r="J39" i="1"/>
  <c r="G39" i="1"/>
  <c r="F39" i="1"/>
  <c r="E39" i="1"/>
  <c r="K38" i="1"/>
  <c r="K37" i="1"/>
  <c r="K36" i="1"/>
  <c r="K35" i="1"/>
  <c r="K34" i="1"/>
  <c r="K33" i="1"/>
  <c r="J33" i="1"/>
  <c r="G33" i="1"/>
  <c r="F33" i="1"/>
  <c r="E33" i="1"/>
  <c r="K32" i="1"/>
  <c r="K31" i="1"/>
  <c r="J31" i="1"/>
  <c r="G31" i="1"/>
  <c r="F31" i="1"/>
  <c r="E31" i="1"/>
  <c r="K30" i="1"/>
  <c r="J30" i="1"/>
  <c r="G30" i="1"/>
  <c r="F30" i="1"/>
  <c r="E30" i="1"/>
  <c r="K29" i="1"/>
  <c r="J29" i="1"/>
  <c r="G29" i="1"/>
  <c r="F29" i="1"/>
  <c r="E29" i="1"/>
  <c r="K28" i="1"/>
  <c r="K27" i="1"/>
  <c r="J27" i="1"/>
  <c r="G27" i="1"/>
  <c r="F27" i="1"/>
  <c r="E27" i="1"/>
  <c r="K26" i="1"/>
  <c r="K25" i="1"/>
  <c r="K24" i="1"/>
  <c r="K23" i="1"/>
  <c r="K22" i="1"/>
  <c r="J21" i="1"/>
  <c r="G21" i="1"/>
  <c r="F21" i="1"/>
  <c r="E21" i="1"/>
  <c r="J20" i="1"/>
  <c r="G20" i="1"/>
  <c r="F20" i="1"/>
  <c r="E20" i="1"/>
  <c r="J19" i="1"/>
  <c r="G19" i="1"/>
  <c r="F19" i="1"/>
  <c r="E19" i="1"/>
  <c r="J18" i="1"/>
  <c r="G18" i="1"/>
  <c r="F18" i="1"/>
  <c r="E18" i="1"/>
  <c r="J17" i="1"/>
  <c r="G17" i="1"/>
  <c r="F17" i="1"/>
  <c r="E17" i="1"/>
  <c r="L16" i="1"/>
  <c r="K16" i="1"/>
  <c r="J16" i="1"/>
  <c r="I16" i="1"/>
  <c r="H16" i="1"/>
  <c r="G16" i="1"/>
  <c r="F16" i="1"/>
  <c r="E16" i="1"/>
  <c r="L15" i="1"/>
  <c r="K15" i="1"/>
  <c r="I15" i="1"/>
  <c r="H15" i="1"/>
  <c r="L14" i="1"/>
  <c r="K14" i="1"/>
  <c r="I14" i="1"/>
  <c r="H14" i="1"/>
  <c r="L13" i="1"/>
  <c r="K13" i="1"/>
  <c r="I13" i="1"/>
  <c r="H13" i="1"/>
  <c r="L12" i="1"/>
  <c r="K12" i="1"/>
  <c r="I12" i="1"/>
  <c r="H12" i="1"/>
  <c r="K11" i="1"/>
  <c r="J11" i="1"/>
  <c r="G11" i="1"/>
  <c r="F11" i="1"/>
  <c r="E11" i="1"/>
  <c r="K10" i="1"/>
  <c r="K9" i="1"/>
  <c r="K8" i="1"/>
  <c r="K7" i="1"/>
  <c r="K6" i="1"/>
  <c r="J6" i="1"/>
  <c r="G6" i="1"/>
  <c r="F6" i="1"/>
  <c r="E6" i="1"/>
  <c r="F14" i="3" l="1"/>
  <c r="F16" i="3" s="1"/>
  <c r="F13" i="3"/>
  <c r="G16" i="3"/>
  <c r="G13" i="3"/>
  <c r="J7" i="3" s="1"/>
  <c r="H13" i="3"/>
  <c r="K9" i="3" l="1"/>
  <c r="K7" i="3"/>
  <c r="J9" i="3"/>
  <c r="I9" i="3"/>
  <c r="I7" i="3"/>
</calcChain>
</file>

<file path=xl/comments1.xml><?xml version="1.0" encoding="utf-8"?>
<comments xmlns="http://schemas.openxmlformats.org/spreadsheetml/2006/main">
  <authors>
    <author>Пользователь</author>
  </authors>
  <commentList>
    <comment ref="E149" authorId="0">
      <text>
        <r>
          <rPr>
            <b/>
            <sz val="9"/>
            <rFont val="Tahoma"/>
            <family val="2"/>
            <charset val="204"/>
          </rPr>
          <t>Пользователь:</t>
        </r>
        <r>
          <rPr>
            <sz val="9"/>
            <rFont val="Tahoma"/>
            <family val="2"/>
            <charset val="204"/>
          </rPr>
          <t xml:space="preserve">
эл/энергия
теплоснабжение</t>
        </r>
      </text>
    </comment>
    <comment ref="J149" authorId="0">
      <text>
        <r>
          <rPr>
            <b/>
            <sz val="9"/>
            <rFont val="Tahoma"/>
            <family val="2"/>
            <charset val="204"/>
          </rPr>
          <t>Пользователь:</t>
        </r>
        <r>
          <rPr>
            <sz val="9"/>
            <rFont val="Tahoma"/>
            <family val="2"/>
            <charset val="204"/>
          </rPr>
          <t xml:space="preserve">
эл/энергия
теплоснабжение</t>
        </r>
      </text>
    </comment>
  </commentList>
</comments>
</file>

<file path=xl/sharedStrings.xml><?xml version="1.0" encoding="utf-8"?>
<sst xmlns="http://schemas.openxmlformats.org/spreadsheetml/2006/main" count="341" uniqueCount="180">
  <si>
    <t>Приложение № 1</t>
  </si>
  <si>
    <t>к Порядку составления и утверждения плана финансово-хозяйственной деятельности муниципальных бюджетных и автономных учреждений города Мончегорска, утвержденного Постановлением администрации города Мончегорска от 25.11.2022 № 1707</t>
  </si>
  <si>
    <t>УТВЕРЖДАЮ</t>
  </si>
  <si>
    <t>(руководитель учреждения (уполномоченное лицо)</t>
  </si>
  <si>
    <t>С.Ю. Щепилова</t>
  </si>
  <si>
    <t>(подпись)</t>
  </si>
  <si>
    <t>(расшифровка подписи)</t>
  </si>
  <si>
    <t>мп</t>
  </si>
  <si>
    <t>ПЛАН ФИНАНСОВО-ХОЗЯЙСТВЕННОЙ ДЕЯТЕЛЬНОСТИ</t>
  </si>
  <si>
    <t>на 2025 год</t>
  </si>
  <si>
    <t>(и на плановый период</t>
  </si>
  <si>
    <t>2026 и 2027 годов)</t>
  </si>
  <si>
    <t>«</t>
  </si>
  <si>
    <t>»</t>
  </si>
  <si>
    <t>декабря</t>
  </si>
  <si>
    <t>2024 года</t>
  </si>
  <si>
    <t>Коды</t>
  </si>
  <si>
    <t>Дата</t>
  </si>
  <si>
    <t>Наименование учреждения
(подразделения)</t>
  </si>
  <si>
    <t>по Сводному реестру</t>
  </si>
  <si>
    <t>глава по БК</t>
  </si>
  <si>
    <t>ИНН</t>
  </si>
  <si>
    <t>Орган, осуществляющий функции и полномочия учредителя (отраслевой (функциональный) орган администрации города)</t>
  </si>
  <si>
    <t>Управление образования администрации города Мончегорска с подведомственной территорией</t>
  </si>
  <si>
    <t>КПП</t>
  </si>
  <si>
    <t>по ОКЕИ</t>
  </si>
  <si>
    <t>Единица измерения: рублей, копеек</t>
  </si>
  <si>
    <t>Раздел 1. Поступления и выплаты</t>
  </si>
  <si>
    <t>Наименование показателя</t>
  </si>
  <si>
    <t>Код строки</t>
  </si>
  <si>
    <t>Код по БК РФ</t>
  </si>
  <si>
    <t>Аналитический код</t>
  </si>
  <si>
    <t>Сумма, руб. коп.</t>
  </si>
  <si>
    <r>
      <rPr>
        <b/>
        <sz val="11"/>
        <color theme="1"/>
        <rFont val="Times New Roman"/>
        <family val="1"/>
        <charset val="204"/>
      </rPr>
      <t>на 2025 год</t>
    </r>
    <r>
      <rPr>
        <sz val="11"/>
        <color theme="1"/>
        <rFont val="Times New Roman"/>
        <family val="1"/>
        <charset val="204"/>
      </rPr>
      <t xml:space="preserve">
(очередной финансовый год)</t>
    </r>
  </si>
  <si>
    <r>
      <rPr>
        <b/>
        <sz val="11"/>
        <color theme="1"/>
        <rFont val="Times New Roman"/>
        <family val="1"/>
        <charset val="204"/>
      </rPr>
      <t>на 2026 год</t>
    </r>
    <r>
      <rPr>
        <sz val="11"/>
        <color theme="1"/>
        <rFont val="Times New Roman"/>
        <family val="1"/>
        <charset val="204"/>
      </rPr>
      <t xml:space="preserve">
(1-ый год планового периода)</t>
    </r>
  </si>
  <si>
    <r>
      <rPr>
        <b/>
        <sz val="11"/>
        <color theme="1"/>
        <rFont val="Times New Roman"/>
        <family val="1"/>
        <charset val="204"/>
      </rPr>
      <t>на 2027 год</t>
    </r>
    <r>
      <rPr>
        <sz val="11"/>
        <color theme="1"/>
        <rFont val="Times New Roman"/>
        <family val="1"/>
        <charset val="204"/>
      </rPr>
      <t xml:space="preserve">
(2-ой год планового периода)</t>
    </r>
  </si>
  <si>
    <r>
      <rPr>
        <b/>
        <sz val="11"/>
        <color theme="1"/>
        <rFont val="Times New Roman"/>
        <family val="1"/>
        <charset val="204"/>
      </rPr>
      <t xml:space="preserve">Остаток средств на начало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</si>
  <si>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0001</t>
  </si>
  <si>
    <t>x</t>
  </si>
  <si>
    <t>средства федерального бюджета</t>
  </si>
  <si>
    <t>средства областного бюджета</t>
  </si>
  <si>
    <t>средства бюджета города</t>
  </si>
  <si>
    <t>внебюджетные источники</t>
  </si>
  <si>
    <r>
      <rPr>
        <b/>
        <sz val="11"/>
        <color theme="1"/>
        <rFont val="Times New Roman"/>
        <family val="1"/>
        <charset val="204"/>
      </rPr>
      <t xml:space="preserve">Остаток средств на конец текущего финансового года
</t>
    </r>
    <r>
      <rPr>
        <sz val="11"/>
        <color theme="1"/>
        <rFont val="Times New Roman"/>
        <family val="1"/>
        <charset val="204"/>
      </rPr>
      <t>в том числе:</t>
    </r>
  </si>
  <si>
    <t>0002</t>
  </si>
  <si>
    <t>ДОХОДЫ, всего:
в том числе:</t>
  </si>
  <si>
    <t>в том числе:
доходы от собственности, всего</t>
  </si>
  <si>
    <r>
      <rPr>
        <sz val="11"/>
        <color theme="1"/>
        <rFont val="Times New Roman"/>
        <family val="1"/>
        <charset val="204"/>
      </rPr>
      <t>из них</t>
    </r>
    <r>
      <rPr>
        <sz val="11"/>
        <color theme="1"/>
        <rFont val="Times New Roman"/>
        <family val="1"/>
        <charset val="204"/>
      </rPr>
      <t>:</t>
    </r>
  </si>
  <si>
    <t>в том числе:
доходы от оказания услуг, работ, компенсации затрат учреждений, всего</t>
  </si>
  <si>
    <t>в том числе:
субсидии на финансовое обеспечение выполнения муниципального задания</t>
  </si>
  <si>
    <t>доходы от штрафов, пеней, иных сумм принудительного изъятия, всего</t>
  </si>
  <si>
    <t>безвозмездные денежные поступления, всего</t>
  </si>
  <si>
    <t>в том числе:
целевые субсидии</t>
  </si>
  <si>
    <t>субсидии на осуществление капитальных вложений</t>
  </si>
  <si>
    <t>прочие доходы, всего</t>
  </si>
  <si>
    <t>доходы от операций с  активами, всего</t>
  </si>
  <si>
    <t>в том числе:</t>
  </si>
  <si>
    <t>…</t>
  </si>
  <si>
    <t>прочие поступления, всего</t>
  </si>
  <si>
    <t>из них:
увеличение остатков денежных средств за счет возврата дебиторской задолженности прошлых лет</t>
  </si>
  <si>
    <t>РАСХОДЫ, всего</t>
  </si>
  <si>
    <t>из них:</t>
  </si>
  <si>
    <t>за счет средств федерального бюджета</t>
  </si>
  <si>
    <t>за счет средств областного бюджета</t>
  </si>
  <si>
    <t>за счет средств бюджета города</t>
  </si>
  <si>
    <t>в том числе:
на выплаты персоналу, всего</t>
  </si>
  <si>
    <t>в том числе:
оплата труда</t>
  </si>
  <si>
    <t>прочие выплаты персоналу, в том числе компенсационного характера</t>
  </si>
  <si>
    <t>иные выплаты, за исключением фонда оплаты труда учреждения, для выполнения отдельных полномочий</t>
  </si>
  <si>
    <t>взносы по обязательному социальному страхованию на выплаты по оплате труда работников и иные выплаты работникам учреждений, всего</t>
  </si>
  <si>
    <t>в том числе:
на выплаты по оплате труда</t>
  </si>
  <si>
    <t>на иные выплаты работникам</t>
  </si>
  <si>
    <t>социальные и иные выплаты населению, всего</t>
  </si>
  <si>
    <t>в том числе:
социальные выплаты гражданам, кроме публичных нормативных социальных выплат</t>
  </si>
  <si>
    <t>из них:
пособия, компенсации и иные социальные выплаты гражданам, кроме публичных нормативных обязательств</t>
  </si>
  <si>
    <t>выплата стипендий, осуществление иных расходов на социальную поддержку обучающихся за счет средств стипендиального фонда</t>
  </si>
  <si>
    <t>на премирование физических лиц за достижения в области культуры, искусства, образования, науки и техники, а также на предоставление грантов с целью поддержки проектов в области науки, культуры и искусства</t>
  </si>
  <si>
    <t>иные выплаты населению</t>
  </si>
  <si>
    <t>уплата налогов, сборов и иных платежей, всего</t>
  </si>
  <si>
    <t>в том числе:
налог на имущество организаций и земельный налог</t>
  </si>
  <si>
    <t>иные налоги (включаемые в состав расходов) в бюджеты бюджетной системы Российской Федерации, а также государственная пошлина</t>
  </si>
  <si>
    <t>уплата штрафов (в том числе административных), пеней, иных платежей</t>
  </si>
  <si>
    <t>безвозмездные перечисления организациям и физическим лицам, всего</t>
  </si>
  <si>
    <t>из них:
гранты, предоставляемые бюджетным учреждениям</t>
  </si>
  <si>
    <t>гранты, предоставляемые
автономным учреждениям</t>
  </si>
  <si>
    <t>гранты, предоставляемые иным
некоммерческим организациям
(за исключением бюджетных и
автономных учреждений)</t>
  </si>
  <si>
    <t>гранты, предоставляемые другим организациям и физическим лицам</t>
  </si>
  <si>
    <t>взносы в международные организации</t>
  </si>
  <si>
    <t>платежи в целях обеспечения реализации соглашений с правительствами иностранных государств и международными организациями</t>
  </si>
  <si>
    <t>прочие выплаты (кроме выплат на закупку товаров, работ, услуг)</t>
  </si>
  <si>
    <t>исполнение судебных актов Российской Федерации и мировых соглашений по возмещению вреда, причиненного в результате деятельности учреждения</t>
  </si>
  <si>
    <t>расходы на закупку товаров, работ, услуг, всего</t>
  </si>
  <si>
    <t>в том числе:
закупку научно-исследовательских, опытно-конструкторских и технологических работ</t>
  </si>
  <si>
    <t>закупку товаров, работ, услуг в целях капитального ремонта муниципального имущества</t>
  </si>
  <si>
    <t>прочую закупку товаров, работ и услуг</t>
  </si>
  <si>
    <t>услуги связи</t>
  </si>
  <si>
    <t>транспортные услуги</t>
  </si>
  <si>
    <t>коммунальные услуги</t>
  </si>
  <si>
    <t>работы, услуги по содержанию имущества</t>
  </si>
  <si>
    <t>прочие работы, услуги</t>
  </si>
  <si>
    <t>увеличение стоимости основных средств</t>
  </si>
  <si>
    <t>увеличение стоимости строительных материалов</t>
  </si>
  <si>
    <t>увеличение стоимости прочих материальных запасов</t>
  </si>
  <si>
    <t>закупку энергетических ресурсов</t>
  </si>
  <si>
    <t>капитальные вложения в объекты муниципальной собственности, всего</t>
  </si>
  <si>
    <t>в том числе:
приобретение объектов недвижимого имущества муниципальными учреждениями</t>
  </si>
  <si>
    <t>строительство (реконструкция) объектов недвижимого имущества муниципальными учреждениями</t>
  </si>
  <si>
    <t>Выплаты, уменьшающие доход, всего</t>
  </si>
  <si>
    <t>в том числе:
налог на прибыль</t>
  </si>
  <si>
    <t>налог на добавленную стоимость</t>
  </si>
  <si>
    <t>прочие налоги, уменьшающие доход</t>
  </si>
  <si>
    <t>Прочие выплаты, всего</t>
  </si>
  <si>
    <t>из них:
возврат в бюджет средств субсидии</t>
  </si>
  <si>
    <t>в том числе:
за счет средств федерального бюджета</t>
  </si>
  <si>
    <t>Раздел 2. Сведения по выплатам на закупки товаров, работ, услуг</t>
  </si>
  <si>
    <t>№ п/п</t>
  </si>
  <si>
    <t>Коды строк</t>
  </si>
  <si>
    <t>Год начала закупки</t>
  </si>
  <si>
    <t xml:space="preserve">Код по бюджетной классификации
Российской Федерации </t>
  </si>
  <si>
    <t>на 2025 год
(очередной финансовый год)</t>
  </si>
  <si>
    <t>на 2026 год
(1-ый год планового периода)</t>
  </si>
  <si>
    <t>на 2027 год
(2-ой год планового периода)</t>
  </si>
  <si>
    <t>4.1</t>
  </si>
  <si>
    <t xml:space="preserve">Выплаты на закупку товаров, работ, услуг, ВСЕГО  </t>
  </si>
  <si>
    <t>х</t>
  </si>
  <si>
    <t>1.1.</t>
  </si>
  <si>
    <t>в том числе:
по контрактам (договорам), заключенным до начала текущего финансового года без применения норм Федерального закона от 05.04 2013 № 44-ФЗ «О контрактной системе в сфере закупок товаров, работ, услуг для обеспечения государственных и муниципальных нужд» (далее - Федеральный закон № 44-ФЗ) и Федерального закона от 18.07.2011 № 223-ФЗ «О закупках товаров, работ, услуг отдельными видами юридических лиц» (далее - Федеральный закон № 223-ФЗ)</t>
  </si>
  <si>
    <t>1.2.</t>
  </si>
  <si>
    <t>по контрактам (договорам), планируемым к заключению в соответствующем финансовом году без применения норм Федерального закона № 44-ФЗ и Федерального закона № 223-ФЗ</t>
  </si>
  <si>
    <t>1.3.</t>
  </si>
  <si>
    <t>по контрактам (договорам), заключенным до начала текущего финансового года с учетом требований Федерального закона № 44-ФЗ и Федерального закона № 223-ФЗ</t>
  </si>
  <si>
    <t>1.3.1.</t>
  </si>
  <si>
    <t>в том числе:
в соответствии с Федеральным законом № 44-ФЗ</t>
  </si>
  <si>
    <t>1.3.2.</t>
  </si>
  <si>
    <t xml:space="preserve">в соответствии с Федеральным
законом № 223-ФЗ </t>
  </si>
  <si>
    <t>1.4.</t>
  </si>
  <si>
    <t>по контрактам (договорам), планируемым к заключению в соответствующем финансовом году с учетом требований Федерального закона № 44-ФЗ и Федерального закона № 223-ФЗ</t>
  </si>
  <si>
    <t>1.4.1.</t>
  </si>
  <si>
    <t>в том числе:
за счет субсидий, предоставляемых на финансовое обеспечение выполнения муниципального задания</t>
  </si>
  <si>
    <t>1.4.1.1.</t>
  </si>
  <si>
    <t>1.4.1.2.</t>
  </si>
  <si>
    <t>в соответствии с Федеральным законом
№ 223-ФЗ</t>
  </si>
  <si>
    <t>1.4.2.</t>
  </si>
  <si>
    <t>за счет субсидий, предоставляемых в соответствии с абзацем вторым пункта 1 статьи 78.1 Бюджетного кодекса Российской Федерации</t>
  </si>
  <si>
    <t>1.4.2.1</t>
  </si>
  <si>
    <t>1.4.2.2.</t>
  </si>
  <si>
    <t>1.4.3.</t>
  </si>
  <si>
    <t>за счет субсидий, предоставляемых на осуществление капитальных вложений</t>
  </si>
  <si>
    <t>1.4.4.</t>
  </si>
  <si>
    <t>за счет средств обязательного медицинского страхования</t>
  </si>
  <si>
    <t>1.4.4.1.</t>
  </si>
  <si>
    <t>1.4.4.2.</t>
  </si>
  <si>
    <t>1.4.5.</t>
  </si>
  <si>
    <t>за счет прочих источников финансового обеспечения</t>
  </si>
  <si>
    <t>1.4.5.1.</t>
  </si>
  <si>
    <t>1.4.5.2.</t>
  </si>
  <si>
    <t>2.</t>
  </si>
  <si>
    <r>
      <rPr>
        <b/>
        <sz val="11"/>
        <color theme="1"/>
        <rFont val="Times New Roman"/>
        <family val="1"/>
        <charset val="204"/>
      </rPr>
      <t xml:space="preserve">Итого по контрактам, планируемым к заключению в соответствующем финансовом году в соответствии с Федеральным </t>
    </r>
    <r>
      <rPr>
        <b/>
        <sz val="11"/>
        <rFont val="Times New Roman"/>
        <family val="1"/>
        <charset val="204"/>
      </rPr>
      <t>законом</t>
    </r>
    <r>
      <rPr>
        <b/>
        <sz val="11"/>
        <color theme="1"/>
        <rFont val="Times New Roman"/>
        <family val="1"/>
        <charset val="204"/>
      </rPr>
      <t xml:space="preserve"> № 44-ФЗ, по соответствующему году закупки</t>
    </r>
  </si>
  <si>
    <t>в том числе по году начала закупки: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</si>
  <si>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</si>
  <si>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</si>
  <si>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Ответственное должностное лицо</t>
  </si>
  <si>
    <t>Врио главного бухгалтера</t>
  </si>
  <si>
    <t>А.П. Аникеева</t>
  </si>
  <si>
    <t>(должность)</t>
  </si>
  <si>
    <t>Исполнитель</t>
  </si>
  <si>
    <t>Экономист МБУ «ЦБУО»</t>
  </si>
  <si>
    <t>О.С. Кундозёрова</t>
  </si>
  <si>
    <t>(81536) 74219</t>
  </si>
  <si>
    <t>(фамилия, инициалы)</t>
  </si>
  <si>
    <t>(телефон)</t>
  </si>
  <si>
    <r>
      <rPr>
        <sz val="12"/>
        <color theme="1"/>
        <rFont val="Times New Roman"/>
        <family val="1"/>
        <charset val="204"/>
      </rPr>
      <t>«</t>
    </r>
    <r>
      <rPr>
        <u/>
        <sz val="12"/>
        <color theme="1"/>
        <rFont val="Times New Roman"/>
        <family val="1"/>
        <charset val="204"/>
      </rPr>
      <t xml:space="preserve">  28   </t>
    </r>
    <r>
      <rPr>
        <sz val="12"/>
        <color theme="1"/>
        <rFont val="Times New Roman"/>
        <family val="1"/>
        <charset val="204"/>
      </rPr>
      <t xml:space="preserve">» </t>
    </r>
    <r>
      <rPr>
        <u/>
        <sz val="12"/>
        <color theme="1"/>
        <rFont val="Times New Roman"/>
        <family val="1"/>
        <charset val="204"/>
      </rPr>
      <t xml:space="preserve">   декабря   </t>
    </r>
    <r>
      <rPr>
        <sz val="12"/>
        <color theme="1"/>
        <rFont val="Times New Roman"/>
        <family val="1"/>
        <charset val="204"/>
      </rPr>
      <t xml:space="preserve"> 2024 г.</t>
    </r>
  </si>
  <si>
    <t>СОГЛАСОВАНО</t>
  </si>
  <si>
    <t>Начальник управления образования администрации города Мончегорска</t>
  </si>
  <si>
    <t>(наименование должности уполномоченного лица главного распорядителя бюджетных средств)</t>
  </si>
  <si>
    <t>Л.В. Жукова</t>
  </si>
  <si>
    <t xml:space="preserve">(расшифровка подписи)           </t>
  </si>
  <si>
    <t>473UZ499</t>
  </si>
  <si>
    <t>Директор муниципального автономного общеобразовательного учреждения «Средняя общеобразовательная школа № 8»</t>
  </si>
  <si>
    <t>Муниципальное автономное общеобразовательное учреждение «Средняя общеобразовательная школа № 8»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</si>
</sst>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\ ##0.00"/>
    <numFmt numFmtId="165" formatCode="dd\.mmm"/>
    <numFmt numFmtId="166" formatCode="#\ ##0"/>
    <numFmt numFmtId="167" formatCode="dd\.mm\.yyyy"/>
  </numFmts>
  <fonts count="39">
    <font>
      <sz val="11"/>
      <color theme="1"/>
      <name val="Calibri"/>
      <charset val="204"/>
      <scheme val="minor"/>
    </font>
    <font>
      <sz val="11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FF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6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CC3300"/>
      <name val="Times New Roman"/>
      <family val="1"/>
      <charset val="204"/>
    </font>
    <font>
      <b/>
      <sz val="1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rgb="FF0000FF"/>
      <name val="Times New Roman"/>
      <family val="1"/>
      <charset val="204"/>
    </font>
    <font>
      <vertAlign val="superscript"/>
      <sz val="11"/>
      <color theme="1"/>
      <name val="Times New Roman"/>
      <family val="1"/>
      <charset val="204"/>
    </font>
    <font>
      <vertAlign val="superscript"/>
      <sz val="9"/>
      <color theme="1"/>
      <name val="Times New Roman"/>
      <family val="1"/>
      <charset val="204"/>
    </font>
    <font>
      <vertAlign val="superscript"/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rgb="FF0000FF"/>
      <name val="Times New Roman"/>
      <family val="1"/>
      <charset val="204"/>
    </font>
    <font>
      <sz val="14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4"/>
      <name val="Times New Roman"/>
      <family val="1"/>
      <charset val="204"/>
    </font>
    <font>
      <i/>
      <sz val="11"/>
      <name val="Times New Roman"/>
      <family val="1"/>
      <charset val="204"/>
    </font>
    <font>
      <b/>
      <i/>
      <sz val="12"/>
      <color rgb="FF0000FF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FF"/>
      <name val="Times New Roman"/>
      <family val="1"/>
      <charset val="204"/>
    </font>
    <font>
      <b/>
      <sz val="11"/>
      <color rgb="FF0000FF"/>
      <name val="Times New Roman"/>
      <family val="1"/>
      <charset val="204"/>
    </font>
    <font>
      <sz val="10"/>
      <color rgb="FF000000"/>
      <name val="Arial Cyr"/>
      <charset val="134"/>
    </font>
    <font>
      <b/>
      <sz val="10"/>
      <color rgb="FF000000"/>
      <name val="Arial Cyr"/>
      <charset val="134"/>
    </font>
    <font>
      <u/>
      <sz val="12"/>
      <color theme="1"/>
      <name val="Times New Roman"/>
      <family val="1"/>
      <charset val="204"/>
    </font>
    <font>
      <b/>
      <sz val="9"/>
      <name val="Tahoma"/>
      <family val="2"/>
      <charset val="204"/>
    </font>
    <font>
      <sz val="9"/>
      <name val="Tahoma"/>
      <family val="2"/>
      <charset val="204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38" fillId="0" borderId="0" applyFont="0" applyFill="0" applyBorder="0" applyAlignment="0" applyProtection="0"/>
    <xf numFmtId="1" fontId="33" fillId="0" borderId="10">
      <alignment horizontal="center" vertical="top" shrinkToFit="1"/>
    </xf>
    <xf numFmtId="164" fontId="34" fillId="0" borderId="10">
      <alignment horizontal="right" vertical="top" shrinkToFit="1"/>
    </xf>
  </cellStyleXfs>
  <cellXfs count="19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wrapText="1"/>
    </xf>
    <xf numFmtId="0" fontId="3" fillId="0" borderId="0" xfId="0" applyFont="1" applyAlignment="1">
      <alignment horizontal="center" wrapText="1"/>
    </xf>
    <xf numFmtId="0" fontId="1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5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164" fontId="1" fillId="0" borderId="1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right" vertical="center" wrapText="1"/>
    </xf>
    <xf numFmtId="164" fontId="5" fillId="0" borderId="1" xfId="0" applyNumberFormat="1" applyFont="1" applyBorder="1" applyAlignment="1">
      <alignment vertical="center" wrapText="1"/>
    </xf>
    <xf numFmtId="164" fontId="5" fillId="2" borderId="1" xfId="0" applyNumberFormat="1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vertical="center" wrapText="1"/>
    </xf>
    <xf numFmtId="164" fontId="1" fillId="2" borderId="1" xfId="0" applyNumberFormat="1" applyFont="1" applyFill="1" applyBorder="1" applyAlignment="1">
      <alignment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0" xfId="0" applyFont="1" applyFill="1" applyAlignment="1">
      <alignment vertical="center" wrapText="1"/>
    </xf>
    <xf numFmtId="0" fontId="1" fillId="3" borderId="0" xfId="0" applyFont="1" applyFill="1" applyAlignment="1">
      <alignment horizontal="center" wrapText="1"/>
    </xf>
    <xf numFmtId="0" fontId="1" fillId="3" borderId="0" xfId="0" applyFont="1" applyFill="1"/>
    <xf numFmtId="0" fontId="3" fillId="3" borderId="0" xfId="0" applyFont="1" applyFill="1" applyAlignment="1">
      <alignment horizontal="right" indent="1"/>
    </xf>
    <xf numFmtId="0" fontId="3" fillId="3" borderId="8" xfId="0" applyFont="1" applyFill="1" applyBorder="1"/>
    <xf numFmtId="0" fontId="3" fillId="3" borderId="8" xfId="0" applyFont="1" applyFill="1" applyBorder="1" applyAlignment="1">
      <alignment horizontal="center"/>
    </xf>
    <xf numFmtId="0" fontId="7" fillId="3" borderId="0" xfId="0" applyFont="1" applyFill="1" applyAlignment="1">
      <alignment horizontal="center"/>
    </xf>
    <xf numFmtId="0" fontId="7" fillId="3" borderId="0" xfId="0" applyFont="1" applyFill="1"/>
    <xf numFmtId="0" fontId="3" fillId="3" borderId="0" xfId="0" applyFont="1" applyFill="1" applyAlignment="1">
      <alignment horizontal="left"/>
    </xf>
    <xf numFmtId="0" fontId="1" fillId="3" borderId="0" xfId="0" applyFont="1" applyFill="1" applyAlignment="1">
      <alignment horizontal="left"/>
    </xf>
    <xf numFmtId="0" fontId="3" fillId="3" borderId="0" xfId="0" applyFont="1" applyFill="1"/>
    <xf numFmtId="0" fontId="1" fillId="3" borderId="8" xfId="0" applyFont="1" applyFill="1" applyBorder="1"/>
    <xf numFmtId="0" fontId="3" fillId="3" borderId="0" xfId="0" applyFont="1" applyFill="1" applyAlignment="1">
      <alignment horizontal="left" indent="2"/>
    </xf>
    <xf numFmtId="164" fontId="8" fillId="0" borderId="0" xfId="0" applyNumberFormat="1" applyFont="1" applyAlignment="1">
      <alignment horizontal="right" vertical="center"/>
    </xf>
    <xf numFmtId="164" fontId="9" fillId="0" borderId="0" xfId="0" applyNumberFormat="1" applyFont="1" applyAlignment="1">
      <alignment horizontal="left" vertical="center" indent="1"/>
    </xf>
    <xf numFmtId="164" fontId="1" fillId="0" borderId="0" xfId="0" applyNumberFormat="1" applyFont="1" applyAlignment="1">
      <alignment horizontal="center" vertical="center"/>
    </xf>
    <xf numFmtId="164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right" wrapText="1"/>
    </xf>
    <xf numFmtId="164" fontId="1" fillId="0" borderId="0" xfId="0" applyNumberFormat="1" applyFont="1" applyAlignment="1">
      <alignment horizontal="right" wrapText="1"/>
    </xf>
    <xf numFmtId="0" fontId="1" fillId="0" borderId="0" xfId="0" applyFont="1" applyAlignment="1">
      <alignment horizontal="right" wrapText="1"/>
    </xf>
    <xf numFmtId="0" fontId="1" fillId="0" borderId="0" xfId="0" applyFont="1" applyAlignment="1">
      <alignment wrapText="1"/>
    </xf>
    <xf numFmtId="0" fontId="1" fillId="0" borderId="0" xfId="0" applyFont="1" applyAlignment="1">
      <alignment shrinkToFit="1"/>
    </xf>
    <xf numFmtId="0" fontId="1" fillId="0" borderId="1" xfId="0" applyFont="1" applyBorder="1" applyAlignment="1">
      <alignment horizontal="left" vertical="center" wrapText="1" indent="2"/>
    </xf>
    <xf numFmtId="164" fontId="1" fillId="0" borderId="0" xfId="0" applyNumberFormat="1" applyFont="1" applyAlignment="1">
      <alignment shrinkToFit="1"/>
    </xf>
    <xf numFmtId="0" fontId="6" fillId="0" borderId="1" xfId="0" applyFont="1" applyBorder="1" applyAlignment="1">
      <alignment vertical="center" wrapText="1"/>
    </xf>
    <xf numFmtId="164" fontId="1" fillId="0" borderId="0" xfId="0" applyNumberFormat="1" applyFont="1" applyAlignment="1">
      <alignment horizontal="right" vertical="center"/>
    </xf>
    <xf numFmtId="0" fontId="4" fillId="0" borderId="1" xfId="0" applyFont="1" applyBorder="1" applyAlignment="1">
      <alignment horizontal="left" vertical="center" wrapText="1" indent="3"/>
    </xf>
    <xf numFmtId="0" fontId="1" fillId="2" borderId="1" xfId="0" applyFont="1" applyFill="1" applyBorder="1" applyAlignment="1">
      <alignment horizontal="left" vertical="center" wrapText="1" indent="4"/>
    </xf>
    <xf numFmtId="0" fontId="1" fillId="0" borderId="1" xfId="0" applyFont="1" applyBorder="1" applyAlignment="1">
      <alignment horizontal="left" vertical="center" wrapText="1" indent="5"/>
    </xf>
    <xf numFmtId="0" fontId="4" fillId="0" borderId="1" xfId="0" applyFont="1" applyBorder="1" applyAlignment="1">
      <alignment horizontal="left" vertical="center" wrapText="1" indent="4"/>
    </xf>
    <xf numFmtId="164" fontId="10" fillId="0" borderId="1" xfId="0" applyNumberFormat="1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 indent="8"/>
    </xf>
    <xf numFmtId="0" fontId="1" fillId="2" borderId="1" xfId="0" applyFont="1" applyFill="1" applyBorder="1" applyAlignment="1">
      <alignment horizontal="left" vertical="center" wrapText="1" indent="8"/>
    </xf>
    <xf numFmtId="0" fontId="3" fillId="0" borderId="1" xfId="0" applyFont="1" applyBorder="1" applyAlignment="1">
      <alignment vertical="center" wrapText="1"/>
    </xf>
    <xf numFmtId="164" fontId="3" fillId="0" borderId="1" xfId="0" applyNumberFormat="1" applyFont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9"/>
    </xf>
    <xf numFmtId="0" fontId="4" fillId="0" borderId="1" xfId="0" applyFont="1" applyBorder="1" applyAlignment="1">
      <alignment horizontal="left" vertical="center" wrapText="1" indent="7"/>
    </xf>
    <xf numFmtId="0" fontId="4" fillId="2" borderId="1" xfId="0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left" vertical="center" wrapText="1" indent="4"/>
    </xf>
    <xf numFmtId="164" fontId="1" fillId="0" borderId="0" xfId="0" applyNumberFormat="1" applyFont="1"/>
    <xf numFmtId="164" fontId="11" fillId="0" borderId="0" xfId="0" applyNumberFormat="1" applyFont="1" applyAlignment="1">
      <alignment horizontal="center" vertical="center"/>
    </xf>
    <xf numFmtId="0" fontId="4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4" fontId="12" fillId="0" borderId="1" xfId="0" applyNumberFormat="1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left" vertical="center" wrapText="1" indent="4"/>
    </xf>
    <xf numFmtId="2" fontId="1" fillId="0" borderId="0" xfId="0" applyNumberFormat="1" applyFont="1" applyAlignment="1">
      <alignment shrinkToFit="1"/>
    </xf>
    <xf numFmtId="0" fontId="10" fillId="2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 indent="2"/>
    </xf>
    <xf numFmtId="164" fontId="1" fillId="2" borderId="1" xfId="0" applyNumberFormat="1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164" fontId="4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6"/>
    </xf>
    <xf numFmtId="0" fontId="1" fillId="2" borderId="1" xfId="0" applyFont="1" applyFill="1" applyBorder="1" applyAlignment="1">
      <alignment horizontal="left" vertical="center" wrapText="1" indent="6"/>
    </xf>
    <xf numFmtId="0" fontId="1" fillId="2" borderId="1" xfId="0" applyFont="1" applyFill="1" applyBorder="1" applyAlignment="1">
      <alignment horizontal="left" vertical="center" wrapText="1" indent="3"/>
    </xf>
    <xf numFmtId="0" fontId="11" fillId="0" borderId="0" xfId="0" applyFont="1" applyAlignment="1">
      <alignment horizontal="center"/>
    </xf>
    <xf numFmtId="164" fontId="0" fillId="0" borderId="0" xfId="0" applyNumberForma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right" vertical="center" wrapText="1"/>
    </xf>
    <xf numFmtId="0" fontId="1" fillId="0" borderId="0" xfId="0" applyFont="1" applyAlignment="1">
      <alignment horizontal="right" vertical="center" shrinkToFit="1"/>
    </xf>
    <xf numFmtId="0" fontId="1" fillId="0" borderId="1" xfId="0" applyFont="1" applyBorder="1" applyAlignment="1">
      <alignment wrapText="1"/>
    </xf>
    <xf numFmtId="164" fontId="12" fillId="2" borderId="1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left" vertical="center" wrapText="1" indent="3"/>
    </xf>
    <xf numFmtId="164" fontId="10" fillId="2" borderId="1" xfId="0" applyNumberFormat="1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 indent="1"/>
    </xf>
    <xf numFmtId="164" fontId="11" fillId="0" borderId="0" xfId="0" applyNumberFormat="1" applyFont="1"/>
    <xf numFmtId="164" fontId="1" fillId="0" borderId="0" xfId="0" applyNumberFormat="1" applyFont="1" applyAlignment="1">
      <alignment vertical="center"/>
    </xf>
    <xf numFmtId="0" fontId="13" fillId="0" borderId="0" xfId="0" applyFont="1"/>
    <xf numFmtId="0" fontId="3" fillId="0" borderId="0" xfId="0" applyFont="1"/>
    <xf numFmtId="0" fontId="14" fillId="0" borderId="0" xfId="0" applyFont="1"/>
    <xf numFmtId="0" fontId="15" fillId="0" borderId="0" xfId="0" applyFont="1" applyAlignment="1">
      <alignment horizontal="center" vertical="center"/>
    </xf>
    <xf numFmtId="9" fontId="3" fillId="0" borderId="0" xfId="1" applyFont="1"/>
    <xf numFmtId="0" fontId="15" fillId="0" borderId="0" xfId="0" applyFont="1"/>
    <xf numFmtId="0" fontId="16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9" fillId="0" borderId="0" xfId="0" applyFont="1" applyAlignment="1">
      <alignment horizontal="center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left"/>
    </xf>
    <xf numFmtId="0" fontId="1" fillId="0" borderId="8" xfId="0" applyFont="1" applyBorder="1"/>
    <xf numFmtId="0" fontId="18" fillId="0" borderId="8" xfId="0" applyFont="1" applyBorder="1"/>
    <xf numFmtId="0" fontId="14" fillId="0" borderId="8" xfId="0" applyFont="1" applyBorder="1"/>
    <xf numFmtId="0" fontId="7" fillId="0" borderId="0" xfId="0" applyFont="1" applyAlignment="1">
      <alignment horizontal="center" vertical="top"/>
    </xf>
    <xf numFmtId="0" fontId="21" fillId="0" borderId="0" xfId="0" applyFont="1" applyAlignment="1">
      <alignment horizontal="right" vertical="top"/>
    </xf>
    <xf numFmtId="0" fontId="21" fillId="0" borderId="0" xfId="0" applyFont="1" applyAlignment="1">
      <alignment horizontal="center" vertical="top"/>
    </xf>
    <xf numFmtId="0" fontId="22" fillId="0" borderId="0" xfId="0" applyFont="1" applyAlignment="1">
      <alignment vertical="top" wrapText="1"/>
    </xf>
    <xf numFmtId="0" fontId="10" fillId="0" borderId="0" xfId="0" applyFont="1" applyAlignment="1">
      <alignment vertical="top" wrapText="1"/>
    </xf>
    <xf numFmtId="0" fontId="24" fillId="0" borderId="0" xfId="0" applyFont="1" applyAlignment="1">
      <alignment vertical="center"/>
    </xf>
    <xf numFmtId="0" fontId="23" fillId="0" borderId="0" xfId="0" applyFont="1" applyAlignment="1">
      <alignment vertical="center" wrapText="1"/>
    </xf>
    <xf numFmtId="0" fontId="23" fillId="0" borderId="0" xfId="0" applyFont="1" applyAlignment="1">
      <alignment horizontal="right" vertical="center" wrapText="1"/>
    </xf>
    <xf numFmtId="0" fontId="23" fillId="0" borderId="8" xfId="0" applyFont="1" applyBorder="1" applyAlignment="1">
      <alignment horizontal="left" vertical="center" indent="1"/>
    </xf>
    <xf numFmtId="0" fontId="25" fillId="0" borderId="8" xfId="0" applyFont="1" applyBorder="1" applyAlignment="1">
      <alignment horizontal="center" vertical="center" wrapText="1"/>
    </xf>
    <xf numFmtId="0" fontId="25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 wrapText="1"/>
    </xf>
    <xf numFmtId="0" fontId="25" fillId="0" borderId="0" xfId="0" applyFont="1" applyAlignment="1">
      <alignment vertical="center" wrapText="1"/>
    </xf>
    <xf numFmtId="0" fontId="6" fillId="0" borderId="0" xfId="0" applyFont="1" applyAlignment="1">
      <alignment horizontal="right"/>
    </xf>
    <xf numFmtId="0" fontId="26" fillId="0" borderId="8" xfId="0" applyFont="1" applyBorder="1" applyAlignment="1">
      <alignment horizontal="center" vertical="center" wrapText="1"/>
    </xf>
    <xf numFmtId="0" fontId="6" fillId="0" borderId="0" xfId="0" applyFont="1"/>
    <xf numFmtId="0" fontId="26" fillId="0" borderId="0" xfId="0" applyFont="1" applyAlignment="1">
      <alignment vertical="center" wrapText="1"/>
    </xf>
    <xf numFmtId="0" fontId="27" fillId="0" borderId="0" xfId="0" applyFont="1" applyAlignment="1">
      <alignment vertical="center" wrapText="1"/>
    </xf>
    <xf numFmtId="0" fontId="28" fillId="0" borderId="0" xfId="0" applyFont="1" applyAlignment="1">
      <alignment vertical="center" wrapText="1"/>
    </xf>
    <xf numFmtId="0" fontId="27" fillId="0" borderId="0" xfId="0" applyFont="1" applyAlignment="1">
      <alignment horizontal="center" vertical="center" wrapText="1"/>
    </xf>
    <xf numFmtId="0" fontId="29" fillId="0" borderId="0" xfId="0" applyFont="1" applyAlignment="1">
      <alignment horizontal="center" vertical="center"/>
    </xf>
    <xf numFmtId="0" fontId="28" fillId="0" borderId="0" xfId="0" applyFont="1" applyAlignment="1">
      <alignment horizontal="center" vertical="center" wrapText="1"/>
    </xf>
    <xf numFmtId="0" fontId="10" fillId="0" borderId="1" xfId="0" applyFont="1" applyBorder="1" applyAlignment="1">
      <alignment vertical="top" wrapText="1"/>
    </xf>
    <xf numFmtId="0" fontId="2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right" vertical="center" wrapText="1"/>
    </xf>
    <xf numFmtId="167" fontId="18" fillId="0" borderId="1" xfId="0" applyNumberFormat="1" applyFont="1" applyBorder="1" applyAlignment="1">
      <alignment horizontal="center" vertical="top" wrapText="1"/>
    </xf>
    <xf numFmtId="0" fontId="18" fillId="0" borderId="1" xfId="0" applyFont="1" applyBorder="1" applyAlignment="1">
      <alignment vertical="top" wrapText="1"/>
    </xf>
    <xf numFmtId="0" fontId="30" fillId="0" borderId="0" xfId="0" applyFont="1" applyAlignment="1">
      <alignment vertical="center" wrapText="1"/>
    </xf>
    <xf numFmtId="0" fontId="10" fillId="0" borderId="0" xfId="0" applyFont="1" applyAlignment="1">
      <alignment horizontal="center" vertical="top" wrapText="1"/>
    </xf>
    <xf numFmtId="0" fontId="18" fillId="0" borderId="1" xfId="0" applyFont="1" applyBorder="1" applyAlignment="1">
      <alignment horizontal="center" vertical="top" wrapText="1"/>
    </xf>
    <xf numFmtId="0" fontId="30" fillId="0" borderId="1" xfId="0" applyFont="1" applyBorder="1" applyAlignment="1">
      <alignment horizontal="center" vertical="top" wrapText="1"/>
    </xf>
    <xf numFmtId="0" fontId="30" fillId="0" borderId="0" xfId="0" applyFont="1" applyAlignment="1">
      <alignment vertical="top" wrapText="1"/>
    </xf>
    <xf numFmtId="9" fontId="30" fillId="0" borderId="0" xfId="1" applyFont="1" applyFill="1" applyAlignment="1">
      <alignment horizontal="left" vertical="top" wrapText="1"/>
    </xf>
    <xf numFmtId="9" fontId="30" fillId="0" borderId="0" xfId="1" applyFont="1" applyFill="1" applyAlignment="1">
      <alignment horizontal="center" vertical="top" wrapText="1"/>
    </xf>
    <xf numFmtId="9" fontId="30" fillId="0" borderId="0" xfId="1" applyFont="1" applyFill="1" applyAlignment="1">
      <alignment horizontal="left" vertical="top"/>
    </xf>
    <xf numFmtId="0" fontId="1" fillId="0" borderId="1" xfId="0" quotePrefix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4" fontId="4" fillId="0" borderId="1" xfId="0" applyNumberFormat="1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4" fontId="1" fillId="0" borderId="1" xfId="0" applyNumberFormat="1" applyFont="1" applyBorder="1" applyAlignment="1">
      <alignment horizontal="center" vertical="center" wrapText="1"/>
    </xf>
    <xf numFmtId="4" fontId="1" fillId="0" borderId="1" xfId="0" applyNumberFormat="1" applyFont="1" applyBorder="1" applyAlignment="1">
      <alignment horizontal="right" vertical="center" wrapText="1"/>
    </xf>
    <xf numFmtId="4" fontId="1" fillId="0" borderId="1" xfId="0" applyNumberFormat="1" applyFont="1" applyBorder="1" applyAlignment="1">
      <alignment vertical="center" wrapText="1"/>
    </xf>
    <xf numFmtId="4" fontId="1" fillId="2" borderId="1" xfId="0" applyNumberFormat="1" applyFont="1" applyFill="1" applyBorder="1" applyAlignment="1">
      <alignment vertical="center" wrapText="1"/>
    </xf>
    <xf numFmtId="4" fontId="10" fillId="0" borderId="1" xfId="0" applyNumberFormat="1" applyFont="1" applyBorder="1" applyAlignment="1">
      <alignment vertical="center" wrapText="1"/>
    </xf>
    <xf numFmtId="4" fontId="3" fillId="0" borderId="1" xfId="0" applyNumberFormat="1" applyFont="1" applyBorder="1" applyAlignment="1">
      <alignment vertical="center" wrapText="1"/>
    </xf>
    <xf numFmtId="4" fontId="5" fillId="2" borderId="1" xfId="0" applyNumberFormat="1" applyFont="1" applyFill="1" applyBorder="1" applyAlignment="1">
      <alignment vertical="center" wrapText="1"/>
    </xf>
    <xf numFmtId="4" fontId="4" fillId="2" borderId="1" xfId="0" applyNumberFormat="1" applyFont="1" applyFill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center" vertical="center" wrapText="1"/>
    </xf>
    <xf numFmtId="4" fontId="1" fillId="2" borderId="1" xfId="0" applyNumberFormat="1" applyFont="1" applyFill="1" applyBorder="1" applyAlignment="1">
      <alignment horizontal="center" vertical="center" wrapText="1"/>
    </xf>
    <xf numFmtId="4" fontId="4" fillId="2" borderId="1" xfId="0" applyNumberFormat="1" applyFont="1" applyFill="1" applyBorder="1" applyAlignment="1">
      <alignment vertical="center" wrapText="1"/>
    </xf>
    <xf numFmtId="4" fontId="12" fillId="2" borderId="1" xfId="0" applyNumberFormat="1" applyFont="1" applyFill="1" applyBorder="1" applyAlignment="1">
      <alignment vertical="center" wrapText="1"/>
    </xf>
    <xf numFmtId="4" fontId="10" fillId="2" borderId="1" xfId="0" applyNumberFormat="1" applyFont="1" applyFill="1" applyBorder="1" applyAlignment="1">
      <alignment vertical="center" wrapText="1"/>
    </xf>
    <xf numFmtId="4" fontId="4" fillId="0" borderId="1" xfId="0" applyNumberFormat="1" applyFont="1" applyBorder="1" applyAlignment="1">
      <alignment horizontal="right" vertical="center" wrapText="1"/>
    </xf>
    <xf numFmtId="4" fontId="1" fillId="0" borderId="7" xfId="0" applyNumberFormat="1" applyFont="1" applyBorder="1" applyAlignment="1">
      <alignment horizontal="right" vertical="center" wrapText="1"/>
    </xf>
    <xf numFmtId="0" fontId="30" fillId="0" borderId="0" xfId="0" applyFont="1" applyAlignment="1">
      <alignment horizontal="left" vertical="center" wrapText="1"/>
    </xf>
    <xf numFmtId="0" fontId="10" fillId="0" borderId="1" xfId="0" applyFont="1" applyBorder="1" applyAlignment="1">
      <alignment horizontal="right" vertical="center" wrapText="1"/>
    </xf>
    <xf numFmtId="0" fontId="18" fillId="0" borderId="5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31" fillId="0" borderId="0" xfId="0" applyFont="1" applyAlignment="1">
      <alignment horizontal="center" vertical="center" wrapText="1"/>
    </xf>
    <xf numFmtId="0" fontId="32" fillId="0" borderId="0" xfId="0" applyFont="1" applyAlignment="1">
      <alignment horizontal="center" vertical="center" wrapText="1"/>
    </xf>
    <xf numFmtId="0" fontId="7" fillId="0" borderId="9" xfId="0" applyFont="1" applyBorder="1" applyAlignment="1">
      <alignment horizontal="center" vertical="top"/>
    </xf>
    <xf numFmtId="0" fontId="23" fillId="0" borderId="0" xfId="0" applyFont="1" applyAlignment="1">
      <alignment horizontal="right" vertical="center" wrapText="1" indent="1"/>
    </xf>
    <xf numFmtId="0" fontId="23" fillId="0" borderId="0" xfId="0" applyFont="1" applyAlignment="1">
      <alignment horizontal="right" vertical="center" wrapText="1"/>
    </xf>
    <xf numFmtId="0" fontId="30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top" wrapText="1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/>
    </xf>
    <xf numFmtId="0" fontId="18" fillId="0" borderId="8" xfId="0" applyFont="1" applyBorder="1" applyAlignment="1">
      <alignment horizontal="left" wrapText="1"/>
    </xf>
    <xf numFmtId="0" fontId="5" fillId="0" borderId="8" xfId="0" applyFont="1" applyBorder="1" applyAlignment="1">
      <alignment horizontal="left" wrapText="1"/>
    </xf>
    <xf numFmtId="0" fontId="2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3" borderId="8" xfId="0" applyFont="1" applyFill="1" applyBorder="1" applyAlignment="1">
      <alignment horizontal="left"/>
    </xf>
    <xf numFmtId="0" fontId="3" fillId="3" borderId="8" xfId="0" applyFont="1" applyFill="1" applyBorder="1" applyAlignment="1">
      <alignment horizontal="center"/>
    </xf>
    <xf numFmtId="0" fontId="7" fillId="3" borderId="9" xfId="0" applyFont="1" applyFill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3" fillId="3" borderId="8" xfId="0" applyFont="1" applyFill="1" applyBorder="1" applyAlignment="1">
      <alignment horizontal="left"/>
    </xf>
  </cellXfs>
  <cellStyles count="4">
    <cellStyle name="xl25" xfId="2"/>
    <cellStyle name="xl37" xfId="3"/>
    <cellStyle name="Обычный" xfId="0" builtinId="0"/>
    <cellStyle name="Процентный" xfId="1" builtinId="5"/>
  </cellStyles>
  <dxfs count="0"/>
  <tableStyles count="0" defaultTableStyle="TableStyleMedium2" defaultPivotStyle="PivotStyleLight16"/>
  <colors>
    <mruColors>
      <color rgb="FF0000FF"/>
      <color rgb="FFCC3300"/>
      <color rgb="FF009900"/>
      <color rgb="FF0000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1"/>
  <sheetViews>
    <sheetView view="pageBreakPreview" zoomScale="70" zoomScaleNormal="85" workbookViewId="0">
      <selection activeCell="B29" sqref="B29:E31"/>
    </sheetView>
  </sheetViews>
  <sheetFormatPr defaultColWidth="8.88671875" defaultRowHeight="13.2"/>
  <cols>
    <col min="1" max="1" width="32.109375" style="100" customWidth="1"/>
    <col min="2" max="2" width="15.109375" style="100" customWidth="1"/>
    <col min="3" max="3" width="7.6640625" style="100" customWidth="1"/>
    <col min="4" max="4" width="2.6640625" style="100" customWidth="1"/>
    <col min="5" max="5" width="23.33203125" style="100" customWidth="1"/>
    <col min="6" max="6" width="3.5546875" style="100" customWidth="1"/>
    <col min="7" max="7" width="14.88671875" style="100" customWidth="1"/>
    <col min="8" max="8" width="19.88671875" style="100" customWidth="1"/>
    <col min="9" max="16384" width="8.88671875" style="100"/>
  </cols>
  <sheetData>
    <row r="1" spans="1:8" ht="22.8">
      <c r="A1" s="101"/>
      <c r="B1" s="101"/>
      <c r="C1" s="101"/>
      <c r="D1" s="101"/>
      <c r="E1" s="101"/>
      <c r="F1" s="101"/>
      <c r="G1" s="101"/>
      <c r="H1" s="101"/>
    </row>
    <row r="2" spans="1:8" ht="13.8">
      <c r="A2" s="102"/>
      <c r="B2" s="102"/>
      <c r="C2" s="102"/>
      <c r="D2" s="102"/>
      <c r="E2" s="179" t="s">
        <v>0</v>
      </c>
      <c r="F2" s="179"/>
      <c r="G2" s="179"/>
      <c r="H2" s="179"/>
    </row>
    <row r="3" spans="1:8" ht="75" customHeight="1">
      <c r="A3" s="102"/>
      <c r="B3" s="102"/>
      <c r="C3" s="102"/>
      <c r="D3" s="102"/>
      <c r="E3" s="180" t="s">
        <v>1</v>
      </c>
      <c r="F3" s="180"/>
      <c r="G3" s="180"/>
      <c r="H3" s="180"/>
    </row>
    <row r="4" spans="1:8" ht="13.8">
      <c r="A4" s="102"/>
      <c r="B4" s="98"/>
      <c r="C4" s="98"/>
      <c r="D4" s="98"/>
      <c r="E4" s="103"/>
      <c r="F4" s="103"/>
      <c r="G4" s="103"/>
      <c r="H4" s="103"/>
    </row>
    <row r="5" spans="1:8" s="95" customFormat="1" ht="18">
      <c r="A5" s="102"/>
      <c r="E5" s="181" t="s">
        <v>2</v>
      </c>
      <c r="F5" s="181"/>
      <c r="G5" s="181"/>
      <c r="H5" s="181"/>
    </row>
    <row r="6" spans="1:8" s="96" customFormat="1" ht="66.75" customHeight="1">
      <c r="A6" s="102"/>
      <c r="E6" s="182" t="s">
        <v>178</v>
      </c>
      <c r="F6" s="182"/>
      <c r="G6" s="182"/>
      <c r="H6" s="183"/>
    </row>
    <row r="7" spans="1:8" s="96" customFormat="1" ht="18.600000000000001">
      <c r="E7" s="174" t="s">
        <v>3</v>
      </c>
      <c r="F7" s="174"/>
      <c r="G7" s="174"/>
      <c r="H7" s="174"/>
    </row>
    <row r="8" spans="1:8" s="97" customFormat="1" ht="16.8">
      <c r="E8" s="104"/>
      <c r="F8" s="104"/>
      <c r="G8" s="104"/>
      <c r="H8" s="105"/>
    </row>
    <row r="9" spans="1:8" s="97" customFormat="1" ht="15.6">
      <c r="A9" s="106"/>
      <c r="E9" s="107"/>
      <c r="F9" s="1"/>
      <c r="G9" s="108" t="s">
        <v>4</v>
      </c>
      <c r="H9" s="109"/>
    </row>
    <row r="10" spans="1:8" s="96" customFormat="1" ht="18.600000000000001">
      <c r="E10" s="110" t="s">
        <v>5</v>
      </c>
      <c r="F10" s="1"/>
      <c r="G10" s="174" t="s">
        <v>6</v>
      </c>
      <c r="H10" s="174"/>
    </row>
    <row r="11" spans="1:8" s="96" customFormat="1" ht="20.399999999999999">
      <c r="E11" s="111" t="s">
        <v>7</v>
      </c>
      <c r="F11" s="112"/>
      <c r="G11" s="112"/>
      <c r="H11" s="110"/>
    </row>
    <row r="12" spans="1:8" s="96" customFormat="1" ht="18.600000000000001">
      <c r="E12" s="110"/>
      <c r="F12" s="1"/>
      <c r="G12" s="110"/>
      <c r="H12" s="110"/>
    </row>
    <row r="13" spans="1:8" ht="13.8">
      <c r="A13" s="113"/>
      <c r="B13" s="113"/>
      <c r="C13" s="113"/>
      <c r="D13" s="113"/>
      <c r="E13" s="114"/>
      <c r="F13" s="114"/>
      <c r="G13" s="114"/>
      <c r="H13" s="113"/>
    </row>
    <row r="14" spans="1:8" ht="13.8">
      <c r="A14" s="113"/>
      <c r="B14" s="113"/>
      <c r="C14" s="113"/>
      <c r="D14" s="113"/>
      <c r="E14" s="114"/>
      <c r="F14" s="114"/>
      <c r="G14" s="114"/>
      <c r="H14" s="113"/>
    </row>
    <row r="15" spans="1:8" s="98" customFormat="1" ht="18.75" customHeight="1">
      <c r="A15" s="175" t="s">
        <v>8</v>
      </c>
      <c r="B15" s="175"/>
      <c r="C15" s="175"/>
      <c r="D15" s="175"/>
      <c r="E15" s="175"/>
      <c r="F15" s="175"/>
      <c r="G15" s="115" t="s">
        <v>9</v>
      </c>
      <c r="H15" s="116"/>
    </row>
    <row r="16" spans="1:8" s="98" customFormat="1" ht="18">
      <c r="A16" s="176" t="s">
        <v>10</v>
      </c>
      <c r="B16" s="176"/>
      <c r="C16" s="176"/>
      <c r="D16" s="176"/>
      <c r="E16" s="118" t="s">
        <v>11</v>
      </c>
      <c r="F16" s="119"/>
      <c r="G16" s="120"/>
      <c r="H16" s="120"/>
    </row>
    <row r="17" spans="1:8" s="98" customFormat="1" ht="18">
      <c r="A17" s="117"/>
      <c r="B17" s="117"/>
      <c r="C17" s="117"/>
      <c r="D17" s="117"/>
      <c r="E17" s="121"/>
      <c r="F17" s="122"/>
      <c r="G17" s="122"/>
      <c r="H17" s="120"/>
    </row>
    <row r="18" spans="1:8" s="98" customFormat="1" ht="18">
      <c r="A18" s="123"/>
      <c r="B18" s="124" t="s">
        <v>12</v>
      </c>
      <c r="C18" s="125">
        <v>28</v>
      </c>
      <c r="D18" s="126" t="s">
        <v>13</v>
      </c>
      <c r="E18" s="125" t="s">
        <v>14</v>
      </c>
      <c r="F18" s="127"/>
      <c r="G18" s="127" t="s">
        <v>15</v>
      </c>
      <c r="H18" s="123"/>
    </row>
    <row r="19" spans="1:8" s="98" customFormat="1" ht="15.6" customHeight="1">
      <c r="A19" s="128"/>
      <c r="B19" s="128"/>
      <c r="C19" s="128"/>
      <c r="D19" s="128"/>
      <c r="E19" s="129"/>
      <c r="F19" s="129"/>
      <c r="G19" s="129"/>
      <c r="H19" s="128"/>
    </row>
    <row r="20" spans="1:8" s="98" customFormat="1" ht="18">
      <c r="A20" s="130"/>
      <c r="B20" s="130"/>
      <c r="C20" s="130"/>
      <c r="D20" s="130"/>
      <c r="E20" s="131"/>
      <c r="F20" s="132"/>
      <c r="G20" s="132"/>
      <c r="H20" s="130"/>
    </row>
    <row r="21" spans="1:8" ht="13.8">
      <c r="A21" s="113"/>
      <c r="B21" s="113"/>
      <c r="C21" s="113"/>
      <c r="D21" s="113"/>
      <c r="E21" s="114"/>
      <c r="F21" s="114"/>
      <c r="G21" s="114"/>
      <c r="H21" s="113"/>
    </row>
    <row r="22" spans="1:8" ht="13.8">
      <c r="A22" s="113"/>
      <c r="B22" s="113"/>
      <c r="C22" s="113"/>
      <c r="D22" s="113"/>
      <c r="E22" s="114"/>
      <c r="F22" s="114"/>
      <c r="G22" s="133"/>
      <c r="H22" s="134" t="s">
        <v>16</v>
      </c>
    </row>
    <row r="23" spans="1:8" ht="15.6">
      <c r="A23" s="113"/>
      <c r="B23" s="113"/>
      <c r="C23" s="113"/>
      <c r="D23" s="113"/>
      <c r="E23" s="114"/>
      <c r="F23" s="114"/>
      <c r="G23" s="135" t="s">
        <v>17</v>
      </c>
      <c r="H23" s="136">
        <v>45654</v>
      </c>
    </row>
    <row r="24" spans="1:8" s="96" customFormat="1" ht="15.75" customHeight="1">
      <c r="A24" s="166" t="s">
        <v>18</v>
      </c>
      <c r="B24" s="172" t="s">
        <v>179</v>
      </c>
      <c r="C24" s="172"/>
      <c r="D24" s="172"/>
      <c r="E24" s="173"/>
      <c r="F24" s="114"/>
      <c r="G24" s="167" t="s">
        <v>19</v>
      </c>
      <c r="H24" s="168" t="s">
        <v>177</v>
      </c>
    </row>
    <row r="25" spans="1:8" s="96" customFormat="1" ht="15.6">
      <c r="A25" s="166"/>
      <c r="B25" s="172"/>
      <c r="C25" s="172"/>
      <c r="D25" s="172"/>
      <c r="E25" s="173"/>
      <c r="F25" s="114"/>
      <c r="G25" s="167"/>
      <c r="H25" s="169"/>
    </row>
    <row r="26" spans="1:8" s="96" customFormat="1" ht="15.6">
      <c r="A26" s="166"/>
      <c r="B26" s="172"/>
      <c r="C26" s="172"/>
      <c r="D26" s="172"/>
      <c r="E26" s="173"/>
      <c r="F26" s="114"/>
      <c r="G26" s="135" t="s">
        <v>20</v>
      </c>
      <c r="H26" s="137"/>
    </row>
    <row r="27" spans="1:8" s="96" customFormat="1" ht="27.6">
      <c r="A27" s="166"/>
      <c r="B27" s="172"/>
      <c r="C27" s="172"/>
      <c r="D27" s="172"/>
      <c r="E27" s="173"/>
      <c r="F27" s="114"/>
      <c r="G27" s="135" t="s">
        <v>19</v>
      </c>
      <c r="H27" s="137"/>
    </row>
    <row r="28" spans="1:8" s="96" customFormat="1" ht="15.6">
      <c r="A28" s="138"/>
      <c r="B28" s="177"/>
      <c r="C28" s="177"/>
      <c r="D28" s="177"/>
      <c r="E28" s="178"/>
      <c r="F28" s="114"/>
      <c r="G28" s="135" t="s">
        <v>21</v>
      </c>
      <c r="H28" s="140">
        <v>5107110301</v>
      </c>
    </row>
    <row r="29" spans="1:8" s="96" customFormat="1" ht="15.75" customHeight="1">
      <c r="A29" s="166" t="s">
        <v>22</v>
      </c>
      <c r="B29" s="170" t="s">
        <v>23</v>
      </c>
      <c r="C29" s="170"/>
      <c r="D29" s="170"/>
      <c r="E29" s="171"/>
      <c r="F29" s="114"/>
      <c r="G29" s="135" t="s">
        <v>24</v>
      </c>
      <c r="H29" s="140">
        <v>510701001</v>
      </c>
    </row>
    <row r="30" spans="1:8" s="96" customFormat="1" ht="15.6">
      <c r="A30" s="166"/>
      <c r="B30" s="170"/>
      <c r="C30" s="170"/>
      <c r="D30" s="170"/>
      <c r="E30" s="171"/>
      <c r="F30" s="139"/>
      <c r="G30" s="135" t="s">
        <v>25</v>
      </c>
      <c r="H30" s="141">
        <v>383</v>
      </c>
    </row>
    <row r="31" spans="1:8" s="96" customFormat="1" ht="54.75" customHeight="1">
      <c r="A31" s="166"/>
      <c r="B31" s="170"/>
      <c r="C31" s="170"/>
      <c r="D31" s="170"/>
      <c r="E31" s="170"/>
      <c r="F31" s="142"/>
      <c r="G31" s="142"/>
      <c r="H31" s="142"/>
    </row>
    <row r="32" spans="1:8" s="99" customFormat="1" ht="15.6">
      <c r="A32" s="143"/>
      <c r="B32" s="143"/>
      <c r="C32" s="143"/>
      <c r="D32" s="143"/>
      <c r="E32" s="144"/>
      <c r="F32" s="144"/>
      <c r="G32" s="144"/>
      <c r="H32" s="144"/>
    </row>
    <row r="33" spans="1:8" s="99" customFormat="1" ht="15.6">
      <c r="A33" s="145" t="s">
        <v>26</v>
      </c>
      <c r="B33" s="143"/>
      <c r="C33" s="143"/>
      <c r="D33" s="143"/>
      <c r="E33" s="144"/>
      <c r="F33" s="144"/>
      <c r="G33" s="144"/>
      <c r="H33" s="144"/>
    </row>
    <row r="34" spans="1:8" s="99" customFormat="1" ht="15.6">
      <c r="A34" s="143"/>
      <c r="B34" s="143"/>
      <c r="C34" s="143"/>
      <c r="D34" s="143"/>
      <c r="E34" s="144"/>
      <c r="F34" s="144"/>
      <c r="G34" s="144"/>
      <c r="H34" s="144"/>
    </row>
    <row r="35" spans="1:8" s="96" customFormat="1" ht="15.6">
      <c r="A35" s="142"/>
      <c r="B35" s="142"/>
      <c r="C35" s="142"/>
      <c r="D35" s="142"/>
      <c r="E35" s="142"/>
      <c r="F35" s="142"/>
      <c r="G35" s="142"/>
      <c r="H35" s="142"/>
    </row>
    <row r="38" spans="1:8" ht="15.6">
      <c r="B38" s="96"/>
      <c r="C38" s="96"/>
      <c r="D38" s="96"/>
      <c r="E38" s="96"/>
      <c r="F38" s="96"/>
      <c r="G38" s="96"/>
    </row>
    <row r="40" spans="1:8" ht="15.6">
      <c r="B40" s="96"/>
    </row>
    <row r="45" spans="1:8" ht="15.6">
      <c r="B45" s="96"/>
    </row>
    <row r="46" spans="1:8" ht="15.6">
      <c r="B46" s="96"/>
    </row>
    <row r="48" spans="1:8" ht="15.6">
      <c r="C48" s="96"/>
    </row>
    <row r="51" spans="2:2" ht="15.6">
      <c r="B51" s="96"/>
    </row>
  </sheetData>
  <mergeCells count="15">
    <mergeCell ref="E2:H2"/>
    <mergeCell ref="E3:H3"/>
    <mergeCell ref="E5:H5"/>
    <mergeCell ref="E6:H6"/>
    <mergeCell ref="E7:H7"/>
    <mergeCell ref="G10:H10"/>
    <mergeCell ref="A15:F15"/>
    <mergeCell ref="A16:D16"/>
    <mergeCell ref="B28:E28"/>
    <mergeCell ref="A24:A27"/>
    <mergeCell ref="A29:A31"/>
    <mergeCell ref="G24:G25"/>
    <mergeCell ref="H24:H25"/>
    <mergeCell ref="B29:E31"/>
    <mergeCell ref="B24:E27"/>
  </mergeCells>
  <pageMargins left="0.78740157480314998" right="0.196850393700787" top="0.39370078740157499" bottom="0.39370078740157499" header="0.31496062992126" footer="0.31496062992126"/>
  <pageSetup paperSize="9" scale="77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M161"/>
  <sheetViews>
    <sheetView view="pageBreakPreview" topLeftCell="A124" zoomScale="60" zoomScaleNormal="80" workbookViewId="0">
      <selection activeCell="A171" sqref="A171"/>
    </sheetView>
  </sheetViews>
  <sheetFormatPr defaultColWidth="8.88671875" defaultRowHeight="13.8"/>
  <cols>
    <col min="1" max="1" width="48.44140625" style="48" customWidth="1"/>
    <col min="2" max="2" width="10.88671875" style="1" customWidth="1"/>
    <col min="3" max="3" width="10.33203125" style="1" customWidth="1"/>
    <col min="4" max="4" width="11.88671875" style="1" customWidth="1"/>
    <col min="5" max="5" width="16.33203125" style="1" customWidth="1"/>
    <col min="6" max="7" width="16.44140625" style="1" customWidth="1"/>
    <col min="8" max="8" width="18.44140625" style="49" customWidth="1"/>
    <col min="9" max="9" width="18.33203125" style="1" customWidth="1"/>
    <col min="10" max="10" width="16.33203125" style="1" customWidth="1"/>
    <col min="11" max="11" width="13.88671875" style="1" customWidth="1"/>
    <col min="12" max="12" width="8.33203125" style="1" customWidth="1"/>
    <col min="13" max="16384" width="8.88671875" style="1"/>
  </cols>
  <sheetData>
    <row r="1" spans="1:12" ht="17.399999999999999">
      <c r="A1" s="184" t="s">
        <v>27</v>
      </c>
      <c r="B1" s="184"/>
      <c r="C1" s="184"/>
      <c r="D1" s="184"/>
      <c r="E1" s="184"/>
      <c r="F1" s="184"/>
      <c r="G1" s="184"/>
    </row>
    <row r="2" spans="1:12" ht="9" customHeight="1">
      <c r="A2" s="3"/>
      <c r="B2" s="3"/>
      <c r="C2" s="3"/>
      <c r="D2" s="3"/>
      <c r="E2" s="3"/>
      <c r="F2" s="3"/>
      <c r="G2" s="3"/>
      <c r="J2" s="3"/>
    </row>
    <row r="3" spans="1:12">
      <c r="A3" s="186" t="s">
        <v>28</v>
      </c>
      <c r="B3" s="187" t="s">
        <v>29</v>
      </c>
      <c r="C3" s="187" t="s">
        <v>30</v>
      </c>
      <c r="D3" s="187" t="s">
        <v>31</v>
      </c>
      <c r="E3" s="185" t="s">
        <v>32</v>
      </c>
      <c r="F3" s="185"/>
      <c r="G3" s="185"/>
    </row>
    <row r="4" spans="1:12" ht="55.2">
      <c r="A4" s="186"/>
      <c r="B4" s="187"/>
      <c r="C4" s="187"/>
      <c r="D4" s="187"/>
      <c r="E4" s="4" t="s">
        <v>33</v>
      </c>
      <c r="F4" s="4" t="s">
        <v>34</v>
      </c>
      <c r="G4" s="4" t="s">
        <v>35</v>
      </c>
      <c r="J4" s="4" t="s">
        <v>33</v>
      </c>
    </row>
    <row r="5" spans="1:12">
      <c r="A5" s="4">
        <v>1</v>
      </c>
      <c r="B5" s="4">
        <v>2</v>
      </c>
      <c r="C5" s="4">
        <v>3</v>
      </c>
      <c r="D5" s="4">
        <v>4</v>
      </c>
      <c r="E5" s="4">
        <v>5</v>
      </c>
      <c r="F5" s="4">
        <v>6</v>
      </c>
      <c r="G5" s="4">
        <v>7</v>
      </c>
      <c r="J5" s="4">
        <v>5</v>
      </c>
    </row>
    <row r="6" spans="1:12" ht="41.4">
      <c r="A6" s="6" t="s">
        <v>36</v>
      </c>
      <c r="B6" s="146" t="s">
        <v>37</v>
      </c>
      <c r="C6" s="4" t="s">
        <v>38</v>
      </c>
      <c r="D6" s="4" t="s">
        <v>38</v>
      </c>
      <c r="E6" s="149">
        <f>SUM(E7:E10)</f>
        <v>0</v>
      </c>
      <c r="F6" s="149">
        <f t="shared" ref="F6" si="0">SUM(F7:F10)</f>
        <v>0</v>
      </c>
      <c r="G6" s="149">
        <f t="shared" ref="G6" si="1">SUM(G7:G10)</f>
        <v>0</v>
      </c>
      <c r="I6" s="53"/>
      <c r="J6" s="7">
        <f>SUM(J7:J10)</f>
        <v>0</v>
      </c>
      <c r="K6" s="68">
        <f>E6-J6</f>
        <v>0</v>
      </c>
    </row>
    <row r="7" spans="1:12">
      <c r="A7" s="50" t="s">
        <v>39</v>
      </c>
      <c r="B7" s="4" t="s">
        <v>38</v>
      </c>
      <c r="C7" s="4" t="s">
        <v>38</v>
      </c>
      <c r="D7" s="4" t="s">
        <v>38</v>
      </c>
      <c r="E7" s="150">
        <v>0</v>
      </c>
      <c r="F7" s="151"/>
      <c r="G7" s="151"/>
      <c r="J7" s="14">
        <v>0</v>
      </c>
      <c r="K7" s="68">
        <f t="shared" ref="K7:K70" si="2">E7-J7</f>
        <v>0</v>
      </c>
    </row>
    <row r="8" spans="1:12">
      <c r="A8" s="50" t="s">
        <v>40</v>
      </c>
      <c r="B8" s="4" t="s">
        <v>38</v>
      </c>
      <c r="C8" s="4" t="s">
        <v>38</v>
      </c>
      <c r="D8" s="4" t="s">
        <v>38</v>
      </c>
      <c r="E8" s="150">
        <v>0</v>
      </c>
      <c r="F8" s="151"/>
      <c r="G8" s="151"/>
      <c r="J8" s="14">
        <v>0</v>
      </c>
      <c r="K8" s="68">
        <f t="shared" si="2"/>
        <v>0</v>
      </c>
    </row>
    <row r="9" spans="1:12">
      <c r="A9" s="50" t="s">
        <v>41</v>
      </c>
      <c r="B9" s="4" t="s">
        <v>38</v>
      </c>
      <c r="C9" s="4" t="s">
        <v>38</v>
      </c>
      <c r="D9" s="4" t="s">
        <v>38</v>
      </c>
      <c r="E9" s="150">
        <v>0</v>
      </c>
      <c r="F9" s="151"/>
      <c r="G9" s="151"/>
      <c r="J9" s="14">
        <v>0</v>
      </c>
      <c r="K9" s="68">
        <f t="shared" si="2"/>
        <v>0</v>
      </c>
    </row>
    <row r="10" spans="1:12">
      <c r="A10" s="50" t="s">
        <v>42</v>
      </c>
      <c r="B10" s="4" t="s">
        <v>38</v>
      </c>
      <c r="C10" s="4" t="s">
        <v>38</v>
      </c>
      <c r="D10" s="4" t="s">
        <v>38</v>
      </c>
      <c r="E10" s="150">
        <v>0</v>
      </c>
      <c r="F10" s="151"/>
      <c r="G10" s="151"/>
      <c r="J10" s="14">
        <v>0</v>
      </c>
      <c r="K10" s="68">
        <f t="shared" si="2"/>
        <v>0</v>
      </c>
    </row>
    <row r="11" spans="1:12" ht="41.4">
      <c r="A11" s="6" t="s">
        <v>43</v>
      </c>
      <c r="B11" s="146" t="s">
        <v>44</v>
      </c>
      <c r="C11" s="4" t="s">
        <v>38</v>
      </c>
      <c r="D11" s="4" t="s">
        <v>38</v>
      </c>
      <c r="E11" s="149">
        <f>SUM(E12:E15)</f>
        <v>0</v>
      </c>
      <c r="F11" s="149">
        <f t="shared" ref="F11" si="3">SUM(F12:F15)</f>
        <v>0</v>
      </c>
      <c r="G11" s="149">
        <f t="shared" ref="G11" si="4">SUM(G12:G15)</f>
        <v>0</v>
      </c>
      <c r="J11" s="7">
        <f>SUM(J12:J15)</f>
        <v>0</v>
      </c>
      <c r="K11" s="68">
        <f t="shared" si="2"/>
        <v>0</v>
      </c>
    </row>
    <row r="12" spans="1:12">
      <c r="A12" s="50" t="s">
        <v>39</v>
      </c>
      <c r="B12" s="4" t="s">
        <v>38</v>
      </c>
      <c r="C12" s="4" t="s">
        <v>38</v>
      </c>
      <c r="D12" s="4" t="s">
        <v>38</v>
      </c>
      <c r="E12" s="151"/>
      <c r="F12" s="151"/>
      <c r="G12" s="151"/>
      <c r="H12" s="51">
        <f>E7+E17-E76+0-E159</f>
        <v>0</v>
      </c>
      <c r="I12" s="51">
        <f t="shared" ref="I12:K14" si="5">F7+F17-F76+0-F159</f>
        <v>0</v>
      </c>
      <c r="J12" s="10"/>
      <c r="K12" s="51">
        <f t="shared" si="5"/>
        <v>0</v>
      </c>
      <c r="L12" s="51">
        <f>G7+G17-G76+0-G159</f>
        <v>0</v>
      </c>
    </row>
    <row r="13" spans="1:12">
      <c r="A13" s="50" t="s">
        <v>40</v>
      </c>
      <c r="B13" s="4" t="s">
        <v>38</v>
      </c>
      <c r="C13" s="4" t="s">
        <v>38</v>
      </c>
      <c r="D13" s="4" t="s">
        <v>38</v>
      </c>
      <c r="E13" s="151"/>
      <c r="F13" s="151"/>
      <c r="G13" s="151"/>
      <c r="H13" s="51">
        <f t="shared" ref="H13:H14" si="6">E8+E18-E77+0-E160</f>
        <v>0</v>
      </c>
      <c r="I13" s="51">
        <f t="shared" si="5"/>
        <v>0</v>
      </c>
      <c r="J13" s="10"/>
      <c r="K13" s="51">
        <f t="shared" si="5"/>
        <v>0</v>
      </c>
      <c r="L13" s="51">
        <f t="shared" ref="L13:L14" si="7">G8+G18-G77+0-G160</f>
        <v>0</v>
      </c>
    </row>
    <row r="14" spans="1:12">
      <c r="A14" s="50" t="s">
        <v>41</v>
      </c>
      <c r="B14" s="4" t="s">
        <v>38</v>
      </c>
      <c r="C14" s="4" t="s">
        <v>38</v>
      </c>
      <c r="D14" s="4" t="s">
        <v>38</v>
      </c>
      <c r="E14" s="151"/>
      <c r="F14" s="151"/>
      <c r="G14" s="151"/>
      <c r="H14" s="51">
        <f t="shared" si="6"/>
        <v>0</v>
      </c>
      <c r="I14" s="51">
        <f t="shared" si="5"/>
        <v>0</v>
      </c>
      <c r="J14" s="10"/>
      <c r="K14" s="51">
        <f t="shared" si="5"/>
        <v>0</v>
      </c>
      <c r="L14" s="51">
        <f t="shared" si="7"/>
        <v>0</v>
      </c>
    </row>
    <row r="15" spans="1:12">
      <c r="A15" s="50" t="s">
        <v>42</v>
      </c>
      <c r="B15" s="4" t="s">
        <v>38</v>
      </c>
      <c r="C15" s="4" t="s">
        <v>38</v>
      </c>
      <c r="D15" s="4" t="s">
        <v>38</v>
      </c>
      <c r="E15" s="151"/>
      <c r="F15" s="151"/>
      <c r="G15" s="151"/>
      <c r="H15" s="51">
        <f>E10+E20-E79+E153-E162</f>
        <v>0</v>
      </c>
      <c r="I15" s="51">
        <f t="shared" ref="I15:K15" si="8">F10+F20-F79+F153-F162</f>
        <v>0</v>
      </c>
      <c r="J15" s="10"/>
      <c r="K15" s="51">
        <f t="shared" si="8"/>
        <v>0</v>
      </c>
      <c r="L15" s="51">
        <f>G10+G20-G79+G153-G162</f>
        <v>0</v>
      </c>
    </row>
    <row r="16" spans="1:12" ht="31.2">
      <c r="A16" s="52" t="s">
        <v>45</v>
      </c>
      <c r="B16" s="4">
        <v>1000</v>
      </c>
      <c r="C16" s="4"/>
      <c r="D16" s="4"/>
      <c r="E16" s="149">
        <f>SUM(E17:E20)</f>
        <v>87387439.290000007</v>
      </c>
      <c r="F16" s="149">
        <f t="shared" ref="F16" si="9">SUM(F17:F20)</f>
        <v>87790137</v>
      </c>
      <c r="G16" s="149">
        <f t="shared" ref="G16" si="10">SUM(G17:G20)</f>
        <v>88423408</v>
      </c>
      <c r="H16" s="41">
        <f>87387439.29-E16</f>
        <v>0</v>
      </c>
      <c r="I16" s="41">
        <f>87790137-F16</f>
        <v>0</v>
      </c>
      <c r="J16" s="7">
        <f>SUM(J17:J20)</f>
        <v>87387439.290000007</v>
      </c>
      <c r="K16" s="41">
        <f>87387439.29-J16</f>
        <v>0</v>
      </c>
      <c r="L16" s="41">
        <f>88423408-G16</f>
        <v>0</v>
      </c>
    </row>
    <row r="17" spans="1:11">
      <c r="A17" s="50" t="s">
        <v>39</v>
      </c>
      <c r="B17" s="4"/>
      <c r="C17" s="4"/>
      <c r="D17" s="4"/>
      <c r="E17" s="152">
        <f>E23+E29+E41+E47+E60+E68</f>
        <v>9390131.5</v>
      </c>
      <c r="F17" s="152">
        <f t="shared" ref="F17:G17" si="11">F23+F29+F41+F47+F60+F68</f>
        <v>9361781.5</v>
      </c>
      <c r="G17" s="152">
        <f t="shared" si="11"/>
        <v>9361781.5</v>
      </c>
      <c r="H17" s="53"/>
      <c r="J17" s="13">
        <f>J23+J29+J41+J47+J60+J68</f>
        <v>9390131.5</v>
      </c>
    </row>
    <row r="18" spans="1:11">
      <c r="A18" s="50" t="s">
        <v>40</v>
      </c>
      <c r="B18" s="4"/>
      <c r="C18" s="4"/>
      <c r="D18" s="4"/>
      <c r="E18" s="152">
        <f t="shared" ref="E18:G20" si="12">E24+E30+E42+E48+E61+E69</f>
        <v>70932080</v>
      </c>
      <c r="F18" s="152">
        <f t="shared" si="12"/>
        <v>71167947.5</v>
      </c>
      <c r="G18" s="152">
        <f t="shared" si="12"/>
        <v>71646927.5</v>
      </c>
      <c r="H18" s="53"/>
      <c r="J18" s="13">
        <f t="shared" ref="J18:J19" si="13">J24+J30+J42+J48+J61+J69</f>
        <v>70932080</v>
      </c>
    </row>
    <row r="19" spans="1:11">
      <c r="A19" s="50" t="s">
        <v>41</v>
      </c>
      <c r="B19" s="4"/>
      <c r="C19" s="4"/>
      <c r="D19" s="4"/>
      <c r="E19" s="152">
        <f>E25+E31+E43+E49+E62+E70</f>
        <v>7065227.79</v>
      </c>
      <c r="F19" s="152">
        <f t="shared" ref="F19:G19" si="14">F25+F31+F43+F49+F62+F70</f>
        <v>7260408</v>
      </c>
      <c r="G19" s="152">
        <f t="shared" si="14"/>
        <v>7414699</v>
      </c>
      <c r="H19" s="53"/>
      <c r="J19" s="13">
        <f t="shared" si="13"/>
        <v>7065227.79</v>
      </c>
    </row>
    <row r="20" spans="1:11">
      <c r="A20" s="50" t="s">
        <v>42</v>
      </c>
      <c r="B20" s="4"/>
      <c r="C20" s="4"/>
      <c r="D20" s="4"/>
      <c r="E20" s="152">
        <f t="shared" si="12"/>
        <v>0</v>
      </c>
      <c r="F20" s="152">
        <f t="shared" si="12"/>
        <v>0</v>
      </c>
      <c r="G20" s="152">
        <f t="shared" si="12"/>
        <v>0</v>
      </c>
      <c r="H20" s="53"/>
      <c r="J20" s="13">
        <f t="shared" ref="J20" si="15">J26+J32+J44+J50+J63+J71</f>
        <v>0</v>
      </c>
    </row>
    <row r="21" spans="1:11" ht="27.6">
      <c r="A21" s="54" t="s">
        <v>46</v>
      </c>
      <c r="B21" s="4">
        <v>1100</v>
      </c>
      <c r="C21" s="5">
        <v>120</v>
      </c>
      <c r="D21" s="9"/>
      <c r="E21" s="149">
        <f>SUM(E22:E26)</f>
        <v>0</v>
      </c>
      <c r="F21" s="149">
        <f t="shared" ref="F21" si="16">SUM(F22:F26)</f>
        <v>0</v>
      </c>
      <c r="G21" s="149">
        <f t="shared" ref="G21" si="17">SUM(G22:G26)</f>
        <v>0</v>
      </c>
      <c r="H21" s="53"/>
      <c r="J21" s="7">
        <f>SUM(J22:J26)</f>
        <v>0</v>
      </c>
    </row>
    <row r="22" spans="1:11">
      <c r="A22" s="55" t="s">
        <v>47</v>
      </c>
      <c r="B22" s="4"/>
      <c r="C22" s="5"/>
      <c r="D22" s="9"/>
      <c r="E22" s="153"/>
      <c r="F22" s="153"/>
      <c r="G22" s="153"/>
      <c r="J22" s="18"/>
      <c r="K22" s="68">
        <f t="shared" si="2"/>
        <v>0</v>
      </c>
    </row>
    <row r="23" spans="1:11">
      <c r="A23" s="56" t="s">
        <v>39</v>
      </c>
      <c r="B23" s="4"/>
      <c r="C23" s="5"/>
      <c r="D23" s="9"/>
      <c r="E23" s="150">
        <v>0</v>
      </c>
      <c r="F23" s="153"/>
      <c r="G23" s="153"/>
      <c r="J23" s="14">
        <v>0</v>
      </c>
      <c r="K23" s="68">
        <f t="shared" si="2"/>
        <v>0</v>
      </c>
    </row>
    <row r="24" spans="1:11">
      <c r="A24" s="56" t="s">
        <v>40</v>
      </c>
      <c r="B24" s="4"/>
      <c r="C24" s="5"/>
      <c r="D24" s="9"/>
      <c r="E24" s="150">
        <v>0</v>
      </c>
      <c r="F24" s="153"/>
      <c r="G24" s="153"/>
      <c r="J24" s="14">
        <v>0</v>
      </c>
      <c r="K24" s="68">
        <f t="shared" si="2"/>
        <v>0</v>
      </c>
    </row>
    <row r="25" spans="1:11">
      <c r="A25" s="56" t="s">
        <v>41</v>
      </c>
      <c r="B25" s="4"/>
      <c r="C25" s="5"/>
      <c r="D25" s="9"/>
      <c r="E25" s="150">
        <v>0</v>
      </c>
      <c r="F25" s="153"/>
      <c r="G25" s="153"/>
      <c r="J25" s="14">
        <v>0</v>
      </c>
      <c r="K25" s="68">
        <f t="shared" si="2"/>
        <v>0</v>
      </c>
    </row>
    <row r="26" spans="1:11">
      <c r="A26" s="56" t="s">
        <v>42</v>
      </c>
      <c r="B26" s="4"/>
      <c r="C26" s="5"/>
      <c r="D26" s="9"/>
      <c r="E26" s="150">
        <v>0</v>
      </c>
      <c r="F26" s="153"/>
      <c r="G26" s="153"/>
      <c r="J26" s="14">
        <v>0</v>
      </c>
      <c r="K26" s="68">
        <f t="shared" si="2"/>
        <v>0</v>
      </c>
    </row>
    <row r="27" spans="1:11" ht="42.75" customHeight="1">
      <c r="A27" s="57" t="s">
        <v>48</v>
      </c>
      <c r="B27" s="4">
        <v>1200</v>
      </c>
      <c r="C27" s="5">
        <v>130</v>
      </c>
      <c r="D27" s="9"/>
      <c r="E27" s="149">
        <f>SUM(E28:E32)</f>
        <v>85781388.5</v>
      </c>
      <c r="F27" s="149">
        <f t="shared" ref="F27" si="18">SUM(F28:F32)</f>
        <v>86081734</v>
      </c>
      <c r="G27" s="149">
        <f t="shared" ref="G27" si="19">SUM(G28:G32)</f>
        <v>86644055</v>
      </c>
      <c r="J27" s="7">
        <f>SUM(J28:J32)</f>
        <v>85781388.5</v>
      </c>
      <c r="K27" s="68">
        <f t="shared" si="2"/>
        <v>0</v>
      </c>
    </row>
    <row r="28" spans="1:11">
      <c r="A28" s="55" t="s">
        <v>47</v>
      </c>
      <c r="B28" s="20"/>
      <c r="C28" s="20"/>
      <c r="D28" s="25"/>
      <c r="E28" s="154"/>
      <c r="F28" s="154"/>
      <c r="G28" s="154"/>
      <c r="J28" s="26"/>
      <c r="K28" s="68">
        <f t="shared" si="2"/>
        <v>0</v>
      </c>
    </row>
    <row r="29" spans="1:11">
      <c r="A29" s="56" t="s">
        <v>39</v>
      </c>
      <c r="B29" s="20"/>
      <c r="C29" s="20"/>
      <c r="D29" s="25"/>
      <c r="E29" s="155">
        <f>E35</f>
        <v>9390131.5</v>
      </c>
      <c r="F29" s="155">
        <f t="shared" ref="F29:G29" si="20">F35</f>
        <v>9361781.5</v>
      </c>
      <c r="G29" s="155">
        <f t="shared" si="20"/>
        <v>9361781.5</v>
      </c>
      <c r="J29" s="58">
        <f>J35</f>
        <v>9390131.5</v>
      </c>
      <c r="K29" s="68">
        <f t="shared" si="2"/>
        <v>0</v>
      </c>
    </row>
    <row r="30" spans="1:11">
      <c r="A30" s="56" t="s">
        <v>40</v>
      </c>
      <c r="B30" s="20"/>
      <c r="C30" s="20"/>
      <c r="D30" s="25"/>
      <c r="E30" s="155">
        <f t="shared" ref="E30:G31" si="21">E36</f>
        <v>70749340</v>
      </c>
      <c r="F30" s="155">
        <f t="shared" si="21"/>
        <v>70956477.5</v>
      </c>
      <c r="G30" s="155">
        <f t="shared" si="21"/>
        <v>71392377.5</v>
      </c>
      <c r="J30" s="58">
        <f t="shared" ref="J30" si="22">J36</f>
        <v>70749340</v>
      </c>
      <c r="K30" s="68">
        <f t="shared" si="2"/>
        <v>0</v>
      </c>
    </row>
    <row r="31" spans="1:11">
      <c r="A31" s="56" t="s">
        <v>41</v>
      </c>
      <c r="B31" s="20"/>
      <c r="C31" s="20"/>
      <c r="D31" s="25"/>
      <c r="E31" s="155">
        <f t="shared" si="21"/>
        <v>5641917</v>
      </c>
      <c r="F31" s="155">
        <f t="shared" si="21"/>
        <v>5763475</v>
      </c>
      <c r="G31" s="155">
        <f t="shared" si="21"/>
        <v>5889896</v>
      </c>
      <c r="J31" s="58">
        <f t="shared" ref="J31" si="23">J37</f>
        <v>5641917</v>
      </c>
      <c r="K31" s="68">
        <f t="shared" si="2"/>
        <v>0</v>
      </c>
    </row>
    <row r="32" spans="1:11">
      <c r="A32" s="56" t="s">
        <v>42</v>
      </c>
      <c r="B32" s="20"/>
      <c r="C32" s="20"/>
      <c r="D32" s="25"/>
      <c r="E32" s="150">
        <v>0</v>
      </c>
      <c r="F32" s="150">
        <v>0</v>
      </c>
      <c r="G32" s="150">
        <v>0</v>
      </c>
      <c r="H32" s="1"/>
      <c r="J32" s="14">
        <v>0</v>
      </c>
      <c r="K32" s="68">
        <f t="shared" si="2"/>
        <v>0</v>
      </c>
    </row>
    <row r="33" spans="1:11" ht="41.4">
      <c r="A33" s="59" t="s">
        <v>49</v>
      </c>
      <c r="B33" s="4">
        <v>1210</v>
      </c>
      <c r="C33" s="5">
        <v>130</v>
      </c>
      <c r="D33" s="9"/>
      <c r="E33" s="149">
        <f>SUM(E34:E38)</f>
        <v>85781388.5</v>
      </c>
      <c r="F33" s="149">
        <f t="shared" ref="F33" si="24">SUM(F34:F38)</f>
        <v>86081734</v>
      </c>
      <c r="G33" s="149">
        <f t="shared" ref="G33" si="25">SUM(G34:G38)</f>
        <v>86644055</v>
      </c>
      <c r="H33" s="53"/>
      <c r="I33" s="69"/>
      <c r="J33" s="7">
        <f>SUM(J34:J38)</f>
        <v>85781388.5</v>
      </c>
      <c r="K33" s="68">
        <f t="shared" si="2"/>
        <v>0</v>
      </c>
    </row>
    <row r="34" spans="1:11" ht="13.5" customHeight="1">
      <c r="A34" s="60" t="s">
        <v>47</v>
      </c>
      <c r="B34" s="21"/>
      <c r="C34" s="24"/>
      <c r="D34" s="61"/>
      <c r="E34" s="156"/>
      <c r="F34" s="156"/>
      <c r="G34" s="156"/>
      <c r="H34" s="53"/>
      <c r="I34" s="69"/>
      <c r="J34" s="62"/>
      <c r="K34" s="68">
        <f t="shared" si="2"/>
        <v>0</v>
      </c>
    </row>
    <row r="35" spans="1:11">
      <c r="A35" s="63" t="s">
        <v>39</v>
      </c>
      <c r="B35" s="4"/>
      <c r="C35" s="5"/>
      <c r="D35" s="9"/>
      <c r="E35" s="150">
        <v>9390131.5</v>
      </c>
      <c r="F35" s="150">
        <v>9361781.5</v>
      </c>
      <c r="G35" s="150">
        <v>9361781.5</v>
      </c>
      <c r="H35" s="53"/>
      <c r="I35" s="69"/>
      <c r="J35" s="14">
        <v>9390131.5</v>
      </c>
      <c r="K35" s="68">
        <f t="shared" si="2"/>
        <v>0</v>
      </c>
    </row>
    <row r="36" spans="1:11">
      <c r="A36" s="63" t="s">
        <v>40</v>
      </c>
      <c r="B36" s="4"/>
      <c r="C36" s="5"/>
      <c r="D36" s="9"/>
      <c r="E36" s="150">
        <v>70749340</v>
      </c>
      <c r="F36" s="150">
        <v>70956477.5</v>
      </c>
      <c r="G36" s="150">
        <v>71392377.5</v>
      </c>
      <c r="H36" s="53"/>
      <c r="I36" s="69"/>
      <c r="J36" s="14">
        <v>70749340</v>
      </c>
      <c r="K36" s="68">
        <f t="shared" si="2"/>
        <v>0</v>
      </c>
    </row>
    <row r="37" spans="1:11" ht="15.6">
      <c r="A37" s="63" t="s">
        <v>41</v>
      </c>
      <c r="B37" s="21"/>
      <c r="C37" s="24"/>
      <c r="D37" s="61"/>
      <c r="E37" s="150">
        <v>5641917</v>
      </c>
      <c r="F37" s="150">
        <v>5763475</v>
      </c>
      <c r="G37" s="150">
        <v>5889896</v>
      </c>
      <c r="H37" s="53"/>
      <c r="I37" s="69"/>
      <c r="J37" s="14">
        <v>5641917</v>
      </c>
      <c r="K37" s="68">
        <f t="shared" si="2"/>
        <v>0</v>
      </c>
    </row>
    <row r="38" spans="1:11">
      <c r="A38" s="63" t="s">
        <v>42</v>
      </c>
      <c r="B38" s="4"/>
      <c r="C38" s="5"/>
      <c r="D38" s="9"/>
      <c r="E38" s="150">
        <v>0</v>
      </c>
      <c r="F38" s="150">
        <v>0</v>
      </c>
      <c r="G38" s="150">
        <v>0</v>
      </c>
      <c r="J38" s="14">
        <v>0</v>
      </c>
      <c r="K38" s="68">
        <f t="shared" si="2"/>
        <v>0</v>
      </c>
    </row>
    <row r="39" spans="1:11" ht="27.6">
      <c r="A39" s="57" t="s">
        <v>50</v>
      </c>
      <c r="B39" s="21">
        <v>1300</v>
      </c>
      <c r="C39" s="5">
        <v>140</v>
      </c>
      <c r="D39" s="9"/>
      <c r="E39" s="149">
        <f>SUM(E40:E44)</f>
        <v>0</v>
      </c>
      <c r="F39" s="149">
        <f t="shared" ref="F39" si="26">SUM(F40:F44)</f>
        <v>0</v>
      </c>
      <c r="G39" s="149">
        <f t="shared" ref="G39" si="27">SUM(G40:G44)</f>
        <v>0</v>
      </c>
      <c r="J39" s="7">
        <f>SUM(J40:J44)</f>
        <v>0</v>
      </c>
      <c r="K39" s="68">
        <f t="shared" si="2"/>
        <v>0</v>
      </c>
    </row>
    <row r="40" spans="1:11">
      <c r="A40" s="55" t="s">
        <v>47</v>
      </c>
      <c r="B40" s="4"/>
      <c r="C40" s="5"/>
      <c r="D40" s="9"/>
      <c r="E40" s="153"/>
      <c r="F40" s="153"/>
      <c r="G40" s="153"/>
      <c r="J40" s="18"/>
      <c r="K40" s="68">
        <f t="shared" si="2"/>
        <v>0</v>
      </c>
    </row>
    <row r="41" spans="1:11">
      <c r="A41" s="56" t="s">
        <v>39</v>
      </c>
      <c r="B41" s="4"/>
      <c r="C41" s="5"/>
      <c r="D41" s="9"/>
      <c r="E41" s="150">
        <v>0</v>
      </c>
      <c r="F41" s="153"/>
      <c r="G41" s="153"/>
      <c r="J41" s="14">
        <v>0</v>
      </c>
      <c r="K41" s="68">
        <f t="shared" si="2"/>
        <v>0</v>
      </c>
    </row>
    <row r="42" spans="1:11">
      <c r="A42" s="56" t="s">
        <v>40</v>
      </c>
      <c r="B42" s="4"/>
      <c r="C42" s="5"/>
      <c r="D42" s="9"/>
      <c r="E42" s="150">
        <v>0</v>
      </c>
      <c r="F42" s="153"/>
      <c r="G42" s="153"/>
      <c r="J42" s="14">
        <v>0</v>
      </c>
      <c r="K42" s="68">
        <f t="shared" si="2"/>
        <v>0</v>
      </c>
    </row>
    <row r="43" spans="1:11">
      <c r="A43" s="56" t="s">
        <v>41</v>
      </c>
      <c r="B43" s="4"/>
      <c r="C43" s="5"/>
      <c r="D43" s="9"/>
      <c r="E43" s="150">
        <v>0</v>
      </c>
      <c r="F43" s="153"/>
      <c r="G43" s="153"/>
      <c r="J43" s="14">
        <v>0</v>
      </c>
      <c r="K43" s="68">
        <f t="shared" si="2"/>
        <v>0</v>
      </c>
    </row>
    <row r="44" spans="1:11" ht="15.6">
      <c r="A44" s="56" t="s">
        <v>42</v>
      </c>
      <c r="B44" s="21"/>
      <c r="C44" s="5"/>
      <c r="D44" s="9"/>
      <c r="E44" s="150">
        <v>0</v>
      </c>
      <c r="F44" s="153"/>
      <c r="G44" s="153"/>
      <c r="J44" s="14">
        <v>0</v>
      </c>
      <c r="K44" s="68">
        <f t="shared" si="2"/>
        <v>0</v>
      </c>
    </row>
    <row r="45" spans="1:11" ht="15.6">
      <c r="A45" s="57" t="s">
        <v>51</v>
      </c>
      <c r="B45" s="21">
        <v>1400</v>
      </c>
      <c r="C45" s="5">
        <v>150</v>
      </c>
      <c r="D45" s="25"/>
      <c r="E45" s="149">
        <f>SUM(E46:E50)</f>
        <v>1606050.79</v>
      </c>
      <c r="F45" s="149">
        <f t="shared" ref="F45" si="28">SUM(F46:F50)</f>
        <v>1708403</v>
      </c>
      <c r="G45" s="149">
        <f t="shared" ref="G45" si="29">SUM(G46:G50)</f>
        <v>1779353</v>
      </c>
      <c r="J45" s="7">
        <f>SUM(J46:J50)</f>
        <v>1606050.79</v>
      </c>
      <c r="K45" s="68">
        <f t="shared" si="2"/>
        <v>0</v>
      </c>
    </row>
    <row r="46" spans="1:11">
      <c r="A46" s="55" t="s">
        <v>47</v>
      </c>
      <c r="B46" s="4"/>
      <c r="C46" s="5"/>
      <c r="D46" s="25"/>
      <c r="E46" s="154"/>
      <c r="F46" s="154"/>
      <c r="G46" s="154"/>
      <c r="J46" s="26"/>
      <c r="K46" s="68">
        <f t="shared" si="2"/>
        <v>0</v>
      </c>
    </row>
    <row r="47" spans="1:11" ht="15.6">
      <c r="A47" s="56" t="s">
        <v>39</v>
      </c>
      <c r="B47" s="4"/>
      <c r="C47" s="24"/>
      <c r="D47" s="25"/>
      <c r="E47" s="155">
        <f>E53</f>
        <v>0</v>
      </c>
      <c r="F47" s="155">
        <f t="shared" ref="F47:G47" si="30">F53</f>
        <v>0</v>
      </c>
      <c r="G47" s="155">
        <f t="shared" si="30"/>
        <v>0</v>
      </c>
      <c r="J47" s="58">
        <f>J53</f>
        <v>0</v>
      </c>
      <c r="K47" s="68">
        <f t="shared" si="2"/>
        <v>0</v>
      </c>
    </row>
    <row r="48" spans="1:11">
      <c r="A48" s="56" t="s">
        <v>40</v>
      </c>
      <c r="B48" s="4"/>
      <c r="C48" s="5"/>
      <c r="D48" s="25"/>
      <c r="E48" s="155">
        <f>E54</f>
        <v>182740</v>
      </c>
      <c r="F48" s="155">
        <f t="shared" ref="F48:G48" si="31">F54</f>
        <v>211470</v>
      </c>
      <c r="G48" s="155">
        <f t="shared" si="31"/>
        <v>254550</v>
      </c>
      <c r="J48" s="58">
        <f>J54</f>
        <v>182740</v>
      </c>
      <c r="K48" s="68">
        <f t="shared" si="2"/>
        <v>0</v>
      </c>
    </row>
    <row r="49" spans="1:11">
      <c r="A49" s="56" t="s">
        <v>41</v>
      </c>
      <c r="B49" s="4"/>
      <c r="C49" s="5"/>
      <c r="D49" s="25"/>
      <c r="E49" s="155">
        <f>E55</f>
        <v>1423310.79</v>
      </c>
      <c r="F49" s="155">
        <f t="shared" ref="F49:G49" si="32">F55</f>
        <v>1496933</v>
      </c>
      <c r="G49" s="155">
        <f t="shared" si="32"/>
        <v>1524803</v>
      </c>
      <c r="J49" s="58">
        <f>J55</f>
        <v>1423310.79</v>
      </c>
      <c r="K49" s="68">
        <f t="shared" si="2"/>
        <v>0</v>
      </c>
    </row>
    <row r="50" spans="1:11" ht="15.6">
      <c r="A50" s="56" t="s">
        <v>42</v>
      </c>
      <c r="B50" s="21"/>
      <c r="C50" s="5"/>
      <c r="D50" s="25"/>
      <c r="E50" s="157">
        <v>0</v>
      </c>
      <c r="F50" s="157">
        <v>0</v>
      </c>
      <c r="G50" s="157">
        <v>0</v>
      </c>
      <c r="H50" s="1"/>
      <c r="J50" s="15">
        <v>0</v>
      </c>
      <c r="K50" s="68">
        <f t="shared" si="2"/>
        <v>0</v>
      </c>
    </row>
    <row r="51" spans="1:11" ht="27.6">
      <c r="A51" s="59" t="s">
        <v>52</v>
      </c>
      <c r="B51" s="4">
        <v>1410</v>
      </c>
      <c r="C51" s="5">
        <v>150</v>
      </c>
      <c r="D51" s="25"/>
      <c r="E51" s="149">
        <f>SUM(E52:E56)</f>
        <v>1606050.79</v>
      </c>
      <c r="F51" s="149">
        <f t="shared" ref="F51" si="33">SUM(F52:F56)</f>
        <v>1708403</v>
      </c>
      <c r="G51" s="149">
        <f t="shared" ref="G51" si="34">SUM(G52:G56)</f>
        <v>1779353</v>
      </c>
      <c r="H51" s="53"/>
      <c r="I51" s="69"/>
      <c r="J51" s="7">
        <f>SUM(J52:J56)</f>
        <v>1606050.79</v>
      </c>
      <c r="K51" s="68">
        <f t="shared" si="2"/>
        <v>0</v>
      </c>
    </row>
    <row r="52" spans="1:11">
      <c r="A52" s="60" t="s">
        <v>47</v>
      </c>
      <c r="B52" s="20"/>
      <c r="C52" s="20"/>
      <c r="D52" s="25"/>
      <c r="E52" s="154"/>
      <c r="F52" s="154"/>
      <c r="G52" s="154"/>
      <c r="H52" s="53"/>
      <c r="I52" s="69"/>
      <c r="J52" s="26"/>
      <c r="K52" s="68">
        <f t="shared" si="2"/>
        <v>0</v>
      </c>
    </row>
    <row r="53" spans="1:11">
      <c r="A53" s="63" t="s">
        <v>39</v>
      </c>
      <c r="B53" s="20"/>
      <c r="C53" s="20"/>
      <c r="D53" s="25"/>
      <c r="E53" s="150">
        <v>0</v>
      </c>
      <c r="F53" s="150">
        <v>0</v>
      </c>
      <c r="G53" s="150">
        <v>0</v>
      </c>
      <c r="H53" s="53"/>
      <c r="I53" s="69"/>
      <c r="J53" s="14">
        <v>0</v>
      </c>
      <c r="K53" s="68">
        <f t="shared" si="2"/>
        <v>0</v>
      </c>
    </row>
    <row r="54" spans="1:11">
      <c r="A54" s="63" t="s">
        <v>40</v>
      </c>
      <c r="B54" s="20"/>
      <c r="C54" s="20"/>
      <c r="D54" s="25"/>
      <c r="E54" s="150">
        <v>182740</v>
      </c>
      <c r="F54" s="150">
        <v>211470</v>
      </c>
      <c r="G54" s="150">
        <v>254550</v>
      </c>
      <c r="H54" s="53"/>
      <c r="I54" s="69"/>
      <c r="J54" s="14">
        <v>182740</v>
      </c>
      <c r="K54" s="68">
        <f t="shared" si="2"/>
        <v>0</v>
      </c>
    </row>
    <row r="55" spans="1:11">
      <c r="A55" s="63" t="s">
        <v>41</v>
      </c>
      <c r="B55" s="20"/>
      <c r="C55" s="20"/>
      <c r="D55" s="25"/>
      <c r="E55" s="150">
        <v>1423310.79</v>
      </c>
      <c r="F55" s="150">
        <v>1496933</v>
      </c>
      <c r="G55" s="150">
        <v>1524803</v>
      </c>
      <c r="H55" s="53"/>
      <c r="I55" s="69"/>
      <c r="J55" s="14">
        <v>1423310.79</v>
      </c>
      <c r="K55" s="68">
        <f t="shared" si="2"/>
        <v>0</v>
      </c>
    </row>
    <row r="56" spans="1:11">
      <c r="A56" s="63" t="s">
        <v>42</v>
      </c>
      <c r="B56" s="20"/>
      <c r="C56" s="20"/>
      <c r="D56" s="25"/>
      <c r="E56" s="150">
        <v>0</v>
      </c>
      <c r="F56" s="150">
        <v>0</v>
      </c>
      <c r="G56" s="150">
        <v>0</v>
      </c>
      <c r="H56" s="53"/>
      <c r="I56" s="69"/>
      <c r="J56" s="14">
        <v>0</v>
      </c>
      <c r="K56" s="68">
        <f t="shared" si="2"/>
        <v>0</v>
      </c>
    </row>
    <row r="57" spans="1:11" ht="27.6">
      <c r="A57" s="64" t="s">
        <v>53</v>
      </c>
      <c r="B57" s="20">
        <v>1420</v>
      </c>
      <c r="C57" s="65">
        <v>150</v>
      </c>
      <c r="D57" s="25"/>
      <c r="E57" s="158">
        <v>0</v>
      </c>
      <c r="F57" s="154"/>
      <c r="G57" s="154"/>
      <c r="J57" s="66">
        <v>0</v>
      </c>
      <c r="K57" s="68">
        <f t="shared" si="2"/>
        <v>0</v>
      </c>
    </row>
    <row r="58" spans="1:11">
      <c r="A58" s="57" t="s">
        <v>54</v>
      </c>
      <c r="B58" s="4">
        <v>1500</v>
      </c>
      <c r="C58" s="5">
        <v>180</v>
      </c>
      <c r="D58" s="25"/>
      <c r="E58" s="149">
        <f>SUM(E59:E63)</f>
        <v>0</v>
      </c>
      <c r="F58" s="149">
        <f t="shared" ref="F58" si="35">SUM(F59:F63)</f>
        <v>0</v>
      </c>
      <c r="G58" s="149">
        <f t="shared" ref="G58" si="36">SUM(G59:G63)</f>
        <v>0</v>
      </c>
      <c r="J58" s="7">
        <f>SUM(J59:J63)</f>
        <v>0</v>
      </c>
      <c r="K58" s="68">
        <f t="shared" si="2"/>
        <v>0</v>
      </c>
    </row>
    <row r="59" spans="1:11">
      <c r="A59" s="55" t="s">
        <v>47</v>
      </c>
      <c r="B59" s="4"/>
      <c r="C59" s="4"/>
      <c r="D59" s="25"/>
      <c r="E59" s="154"/>
      <c r="F59" s="154"/>
      <c r="G59" s="154"/>
      <c r="J59" s="26"/>
      <c r="K59" s="68">
        <f t="shared" si="2"/>
        <v>0</v>
      </c>
    </row>
    <row r="60" spans="1:11">
      <c r="A60" s="56" t="s">
        <v>39</v>
      </c>
      <c r="B60" s="4"/>
      <c r="C60" s="4"/>
      <c r="D60" s="25"/>
      <c r="E60" s="154"/>
      <c r="F60" s="154"/>
      <c r="G60" s="154"/>
      <c r="J60" s="26"/>
      <c r="K60" s="68">
        <f t="shared" si="2"/>
        <v>0</v>
      </c>
    </row>
    <row r="61" spans="1:11">
      <c r="A61" s="56" t="s">
        <v>40</v>
      </c>
      <c r="B61" s="4"/>
      <c r="C61" s="4"/>
      <c r="D61" s="25"/>
      <c r="E61" s="154"/>
      <c r="F61" s="154"/>
      <c r="G61" s="154"/>
      <c r="J61" s="26"/>
      <c r="K61" s="68">
        <f t="shared" si="2"/>
        <v>0</v>
      </c>
    </row>
    <row r="62" spans="1:11">
      <c r="A62" s="56" t="s">
        <v>41</v>
      </c>
      <c r="B62" s="4"/>
      <c r="C62" s="4"/>
      <c r="D62" s="25"/>
      <c r="E62" s="154"/>
      <c r="F62" s="154"/>
      <c r="G62" s="154"/>
      <c r="J62" s="26"/>
      <c r="K62" s="68">
        <f t="shared" si="2"/>
        <v>0</v>
      </c>
    </row>
    <row r="63" spans="1:11">
      <c r="A63" s="56" t="s">
        <v>42</v>
      </c>
      <c r="B63" s="4"/>
      <c r="C63" s="4"/>
      <c r="D63" s="25"/>
      <c r="E63" s="154"/>
      <c r="F63" s="154"/>
      <c r="G63" s="154"/>
      <c r="J63" s="26"/>
      <c r="K63" s="68">
        <f t="shared" si="2"/>
        <v>0</v>
      </c>
    </row>
    <row r="64" spans="1:11" ht="15.75" customHeight="1">
      <c r="A64" s="67" t="s">
        <v>55</v>
      </c>
      <c r="B64" s="20">
        <v>1900</v>
      </c>
      <c r="C64" s="20"/>
      <c r="D64" s="25"/>
      <c r="E64" s="149">
        <v>0</v>
      </c>
      <c r="F64" s="149">
        <v>0</v>
      </c>
      <c r="G64" s="149">
        <v>0</v>
      </c>
      <c r="J64" s="7">
        <v>0</v>
      </c>
      <c r="K64" s="68">
        <f t="shared" si="2"/>
        <v>0</v>
      </c>
    </row>
    <row r="65" spans="1:13">
      <c r="A65" s="55" t="s">
        <v>56</v>
      </c>
      <c r="B65" s="20"/>
      <c r="C65" s="20"/>
      <c r="D65" s="25"/>
      <c r="E65" s="154"/>
      <c r="F65" s="154"/>
      <c r="G65" s="154"/>
      <c r="J65" s="26"/>
      <c r="K65" s="68">
        <f t="shared" si="2"/>
        <v>0</v>
      </c>
    </row>
    <row r="66" spans="1:13">
      <c r="A66" s="25" t="s">
        <v>57</v>
      </c>
      <c r="B66" s="20"/>
      <c r="C66" s="20"/>
      <c r="D66" s="25"/>
      <c r="E66" s="154"/>
      <c r="F66" s="154"/>
      <c r="G66" s="154"/>
      <c r="J66" s="26"/>
      <c r="K66" s="68">
        <f t="shared" si="2"/>
        <v>0</v>
      </c>
    </row>
    <row r="67" spans="1:13">
      <c r="A67" s="55" t="s">
        <v>47</v>
      </c>
      <c r="B67" s="20"/>
      <c r="C67" s="20"/>
      <c r="D67" s="25"/>
      <c r="E67" s="154"/>
      <c r="F67" s="154"/>
      <c r="G67" s="154"/>
      <c r="J67" s="26"/>
      <c r="K67" s="68">
        <f t="shared" si="2"/>
        <v>0</v>
      </c>
    </row>
    <row r="68" spans="1:13">
      <c r="A68" s="56" t="s">
        <v>39</v>
      </c>
      <c r="B68" s="20"/>
      <c r="C68" s="20"/>
      <c r="D68" s="25"/>
      <c r="E68" s="154"/>
      <c r="F68" s="154"/>
      <c r="G68" s="154"/>
      <c r="J68" s="26"/>
      <c r="K68" s="68">
        <f t="shared" si="2"/>
        <v>0</v>
      </c>
    </row>
    <row r="69" spans="1:13">
      <c r="A69" s="56" t="s">
        <v>40</v>
      </c>
      <c r="B69" s="20"/>
      <c r="C69" s="20"/>
      <c r="D69" s="25"/>
      <c r="E69" s="154"/>
      <c r="F69" s="154"/>
      <c r="G69" s="154"/>
      <c r="J69" s="26"/>
      <c r="K69" s="68">
        <f t="shared" si="2"/>
        <v>0</v>
      </c>
    </row>
    <row r="70" spans="1:13">
      <c r="A70" s="56" t="s">
        <v>41</v>
      </c>
      <c r="B70" s="20"/>
      <c r="C70" s="20"/>
      <c r="D70" s="25"/>
      <c r="E70" s="154"/>
      <c r="F70" s="154"/>
      <c r="G70" s="154"/>
      <c r="J70" s="26"/>
      <c r="K70" s="68">
        <f t="shared" si="2"/>
        <v>0</v>
      </c>
    </row>
    <row r="71" spans="1:13">
      <c r="A71" s="56" t="s">
        <v>42</v>
      </c>
      <c r="B71" s="20"/>
      <c r="C71" s="20"/>
      <c r="D71" s="25"/>
      <c r="E71" s="154"/>
      <c r="F71" s="154"/>
      <c r="G71" s="154"/>
      <c r="J71" s="26"/>
      <c r="K71" s="68">
        <f t="shared" ref="K71:K134" si="37">E71-J71</f>
        <v>0</v>
      </c>
    </row>
    <row r="72" spans="1:13">
      <c r="A72" s="57" t="s">
        <v>58</v>
      </c>
      <c r="B72" s="20">
        <v>1980</v>
      </c>
      <c r="C72" s="20" t="s">
        <v>38</v>
      </c>
      <c r="D72" s="25"/>
      <c r="E72" s="149">
        <v>0</v>
      </c>
      <c r="F72" s="149">
        <v>0</v>
      </c>
      <c r="G72" s="149">
        <v>0</v>
      </c>
      <c r="J72" s="7">
        <v>0</v>
      </c>
      <c r="K72" s="68">
        <f t="shared" si="37"/>
        <v>0</v>
      </c>
    </row>
    <row r="73" spans="1:13" ht="55.2">
      <c r="A73" s="55" t="s">
        <v>59</v>
      </c>
      <c r="B73" s="20">
        <v>1981</v>
      </c>
      <c r="C73" s="20">
        <v>510</v>
      </c>
      <c r="D73" s="25"/>
      <c r="E73" s="154"/>
      <c r="F73" s="154"/>
      <c r="G73" s="154"/>
      <c r="J73" s="26"/>
      <c r="K73" s="68">
        <f t="shared" si="37"/>
        <v>0</v>
      </c>
    </row>
    <row r="74" spans="1:13">
      <c r="A74" s="70" t="s">
        <v>60</v>
      </c>
      <c r="B74" s="65">
        <v>2000</v>
      </c>
      <c r="C74" s="20" t="s">
        <v>38</v>
      </c>
      <c r="D74" s="25"/>
      <c r="E74" s="149">
        <f>SUM(E75:E79)</f>
        <v>87387439.290000007</v>
      </c>
      <c r="F74" s="149">
        <f>SUM(F75:F79)</f>
        <v>87790137</v>
      </c>
      <c r="G74" s="149">
        <f t="shared" ref="G74" si="38">SUM(G75:G79)</f>
        <v>88423408</v>
      </c>
      <c r="H74" s="41">
        <f>E6+E16-E74+E153</f>
        <v>0</v>
      </c>
      <c r="I74" s="41">
        <f t="shared" ref="I74:K74" si="39">F6+F16-F74</f>
        <v>0</v>
      </c>
      <c r="J74" s="7">
        <f>SUM(J75:J79)</f>
        <v>87387439.290000007</v>
      </c>
      <c r="K74" s="41">
        <f t="shared" si="39"/>
        <v>0</v>
      </c>
      <c r="L74" s="41">
        <f>G6+G16-G74</f>
        <v>0</v>
      </c>
      <c r="M74" s="41"/>
    </row>
    <row r="75" spans="1:13">
      <c r="A75" s="55" t="s">
        <v>61</v>
      </c>
      <c r="B75" s="25"/>
      <c r="C75" s="25"/>
      <c r="D75" s="25"/>
      <c r="E75" s="154"/>
      <c r="F75" s="154"/>
      <c r="G75" s="154"/>
      <c r="J75" s="26"/>
      <c r="K75" s="68">
        <f t="shared" si="37"/>
        <v>0</v>
      </c>
    </row>
    <row r="76" spans="1:13">
      <c r="A76" s="56" t="s">
        <v>62</v>
      </c>
      <c r="B76" s="25"/>
      <c r="C76" s="25"/>
      <c r="D76" s="25"/>
      <c r="E76" s="154">
        <f t="shared" ref="E76:G78" si="40">E7+E17</f>
        <v>9390131.5</v>
      </c>
      <c r="F76" s="154">
        <f t="shared" si="40"/>
        <v>9361781.5</v>
      </c>
      <c r="G76" s="154">
        <f t="shared" si="40"/>
        <v>9361781.5</v>
      </c>
      <c r="J76" s="26">
        <f t="shared" ref="J76" si="41">J7+J17</f>
        <v>9390131.5</v>
      </c>
      <c r="K76" s="68">
        <f t="shared" si="37"/>
        <v>0</v>
      </c>
    </row>
    <row r="77" spans="1:13">
      <c r="A77" s="56" t="s">
        <v>63</v>
      </c>
      <c r="B77" s="20"/>
      <c r="C77" s="20"/>
      <c r="D77" s="25"/>
      <c r="E77" s="154">
        <f t="shared" si="40"/>
        <v>70932080</v>
      </c>
      <c r="F77" s="154">
        <f t="shared" si="40"/>
        <v>71167947.5</v>
      </c>
      <c r="G77" s="154">
        <f t="shared" si="40"/>
        <v>71646927.5</v>
      </c>
      <c r="J77" s="26">
        <f t="shared" ref="J77:J78" si="42">J8+J18</f>
        <v>70932080</v>
      </c>
      <c r="K77" s="68">
        <f t="shared" si="37"/>
        <v>0</v>
      </c>
    </row>
    <row r="78" spans="1:13">
      <c r="A78" s="56" t="s">
        <v>64</v>
      </c>
      <c r="B78" s="20"/>
      <c r="C78" s="20"/>
      <c r="D78" s="25"/>
      <c r="E78" s="154">
        <f>E9+E19</f>
        <v>7065227.79</v>
      </c>
      <c r="F78" s="154">
        <f t="shared" si="40"/>
        <v>7260408</v>
      </c>
      <c r="G78" s="154">
        <f t="shared" si="40"/>
        <v>7414699</v>
      </c>
      <c r="J78" s="26">
        <f t="shared" si="42"/>
        <v>7065227.79</v>
      </c>
      <c r="K78" s="68">
        <f t="shared" si="37"/>
        <v>0</v>
      </c>
    </row>
    <row r="79" spans="1:13">
      <c r="A79" s="56" t="s">
        <v>42</v>
      </c>
      <c r="B79" s="20"/>
      <c r="C79" s="20"/>
      <c r="D79" s="25"/>
      <c r="E79" s="154">
        <f>E10+E20+E153</f>
        <v>0</v>
      </c>
      <c r="F79" s="154">
        <f t="shared" ref="F79:G79" si="43">F10+F20</f>
        <v>0</v>
      </c>
      <c r="G79" s="154">
        <f t="shared" si="43"/>
        <v>0</v>
      </c>
      <c r="J79" s="26">
        <f>J10+J20+J153</f>
        <v>0</v>
      </c>
      <c r="K79" s="68">
        <f t="shared" si="37"/>
        <v>0</v>
      </c>
    </row>
    <row r="80" spans="1:13" ht="27.6">
      <c r="A80" s="71" t="s">
        <v>65</v>
      </c>
      <c r="B80" s="65">
        <v>2100</v>
      </c>
      <c r="C80" s="20" t="s">
        <v>38</v>
      </c>
      <c r="D80" s="25"/>
      <c r="E80" s="159">
        <f>SUM(E86:E89)</f>
        <v>78783478.5</v>
      </c>
      <c r="F80" s="159">
        <f t="shared" ref="F80:G80" si="44">SUM(F86:F89)</f>
        <v>79010272</v>
      </c>
      <c r="G80" s="159">
        <f t="shared" si="44"/>
        <v>79436472</v>
      </c>
      <c r="H80" s="41">
        <f>SUM(E82:E85)-SUM(E86:E89)</f>
        <v>0</v>
      </c>
      <c r="I80" s="41">
        <f>E74-E80-E92-E103-E112-E124-E131</f>
        <v>0</v>
      </c>
      <c r="J80" s="72">
        <f>SUM(J86:J89)</f>
        <v>78783478.5</v>
      </c>
      <c r="K80" s="68">
        <f t="shared" si="37"/>
        <v>0</v>
      </c>
    </row>
    <row r="81" spans="1:12">
      <c r="A81" s="55" t="s">
        <v>47</v>
      </c>
      <c r="B81" s="20"/>
      <c r="C81" s="20"/>
      <c r="D81" s="25"/>
      <c r="E81" s="155"/>
      <c r="F81" s="154"/>
      <c r="G81" s="154"/>
      <c r="J81" s="58"/>
      <c r="K81" s="68">
        <f t="shared" si="37"/>
        <v>0</v>
      </c>
    </row>
    <row r="82" spans="1:12">
      <c r="A82" s="56" t="s">
        <v>62</v>
      </c>
      <c r="B82" s="20"/>
      <c r="C82" s="20"/>
      <c r="D82" s="25"/>
      <c r="E82" s="150">
        <v>9390131.5</v>
      </c>
      <c r="F82" s="150">
        <v>9361781.5</v>
      </c>
      <c r="G82" s="150">
        <v>9361781.5</v>
      </c>
      <c r="I82" s="83"/>
      <c r="J82" s="14">
        <v>9390131.5</v>
      </c>
      <c r="K82" s="68">
        <f t="shared" si="37"/>
        <v>0</v>
      </c>
    </row>
    <row r="83" spans="1:12">
      <c r="A83" s="56" t="s">
        <v>63</v>
      </c>
      <c r="B83" s="20"/>
      <c r="C83" s="20"/>
      <c r="D83" s="25"/>
      <c r="E83" s="150">
        <v>68246340</v>
      </c>
      <c r="F83" s="150">
        <v>68432877.5</v>
      </c>
      <c r="G83" s="150">
        <v>68859077.5</v>
      </c>
      <c r="H83" s="53"/>
      <c r="I83" s="69"/>
      <c r="J83" s="14">
        <v>68246340</v>
      </c>
      <c r="K83" s="68">
        <f t="shared" si="37"/>
        <v>0</v>
      </c>
    </row>
    <row r="84" spans="1:12">
      <c r="A84" s="56" t="s">
        <v>64</v>
      </c>
      <c r="B84" s="20"/>
      <c r="C84" s="20"/>
      <c r="D84" s="25"/>
      <c r="E84" s="150">
        <v>1147007</v>
      </c>
      <c r="F84" s="150">
        <v>1215613</v>
      </c>
      <c r="G84" s="150">
        <v>1215613</v>
      </c>
      <c r="H84" s="53"/>
      <c r="I84" s="69"/>
      <c r="J84" s="14">
        <v>1147007</v>
      </c>
      <c r="K84" s="68">
        <f t="shared" si="37"/>
        <v>0</v>
      </c>
    </row>
    <row r="85" spans="1:12">
      <c r="A85" s="56" t="s">
        <v>42</v>
      </c>
      <c r="B85" s="20"/>
      <c r="C85" s="20"/>
      <c r="D85" s="25"/>
      <c r="E85" s="150">
        <v>0</v>
      </c>
      <c r="F85" s="150">
        <v>0</v>
      </c>
      <c r="G85" s="150">
        <v>0</v>
      </c>
      <c r="H85" s="53"/>
      <c r="I85" s="83"/>
      <c r="J85" s="14">
        <v>0</v>
      </c>
      <c r="K85" s="68">
        <f t="shared" si="37"/>
        <v>0</v>
      </c>
    </row>
    <row r="86" spans="1:12" ht="27.6">
      <c r="A86" s="55" t="s">
        <v>66</v>
      </c>
      <c r="B86" s="20">
        <v>2110</v>
      </c>
      <c r="C86" s="20">
        <v>111</v>
      </c>
      <c r="D86" s="20"/>
      <c r="E86" s="150">
        <v>60213653.799999997</v>
      </c>
      <c r="F86" s="150">
        <v>60387689.700000003</v>
      </c>
      <c r="G86" s="150">
        <v>60714955.399999999</v>
      </c>
      <c r="H86" s="53"/>
      <c r="I86" s="69"/>
      <c r="J86" s="14">
        <v>60213653.799999997</v>
      </c>
      <c r="K86" s="68">
        <f t="shared" si="37"/>
        <v>0</v>
      </c>
    </row>
    <row r="87" spans="1:12" ht="27.6">
      <c r="A87" s="55" t="s">
        <v>67</v>
      </c>
      <c r="B87" s="20">
        <v>2120</v>
      </c>
      <c r="C87" s="20">
        <v>112</v>
      </c>
      <c r="D87" s="25"/>
      <c r="E87" s="157">
        <v>385300</v>
      </c>
      <c r="F87" s="157">
        <v>385500</v>
      </c>
      <c r="G87" s="157">
        <v>385600</v>
      </c>
      <c r="H87" s="53"/>
      <c r="I87" s="69"/>
      <c r="J87" s="15">
        <v>385300</v>
      </c>
      <c r="K87" s="68">
        <f t="shared" si="37"/>
        <v>0</v>
      </c>
    </row>
    <row r="88" spans="1:12" ht="41.4">
      <c r="A88" s="55" t="s">
        <v>68</v>
      </c>
      <c r="B88" s="20">
        <v>2130</v>
      </c>
      <c r="C88" s="20">
        <v>113</v>
      </c>
      <c r="D88" s="25"/>
      <c r="E88" s="157">
        <v>0</v>
      </c>
      <c r="F88" s="157">
        <v>0</v>
      </c>
      <c r="G88" s="157">
        <v>0</v>
      </c>
      <c r="H88" s="53"/>
      <c r="I88" s="69"/>
      <c r="J88" s="15">
        <v>0</v>
      </c>
      <c r="K88" s="68">
        <f t="shared" si="37"/>
        <v>0</v>
      </c>
    </row>
    <row r="89" spans="1:12" ht="55.2">
      <c r="A89" s="73" t="s">
        <v>69</v>
      </c>
      <c r="B89" s="20">
        <v>2140</v>
      </c>
      <c r="C89" s="20">
        <v>119</v>
      </c>
      <c r="D89" s="25"/>
      <c r="E89" s="157">
        <v>18184524.699999999</v>
      </c>
      <c r="F89" s="157">
        <v>18237082.300000001</v>
      </c>
      <c r="G89" s="157">
        <v>18335916.600000001</v>
      </c>
      <c r="H89" s="53"/>
      <c r="I89" s="69"/>
      <c r="J89" s="15">
        <v>18184524.699999999</v>
      </c>
      <c r="K89" s="68">
        <f t="shared" si="37"/>
        <v>0</v>
      </c>
    </row>
    <row r="90" spans="1:12" ht="27.6">
      <c r="A90" s="73" t="s">
        <v>70</v>
      </c>
      <c r="B90" s="20">
        <v>2141</v>
      </c>
      <c r="C90" s="20">
        <v>119</v>
      </c>
      <c r="D90" s="25"/>
      <c r="E90" s="154">
        <f>E89</f>
        <v>18184524.699999999</v>
      </c>
      <c r="F90" s="154">
        <f t="shared" ref="F90:G90" si="45">F89</f>
        <v>18237082.300000001</v>
      </c>
      <c r="G90" s="154">
        <f t="shared" si="45"/>
        <v>18335916.600000001</v>
      </c>
      <c r="H90" s="74"/>
      <c r="J90" s="26">
        <f>J89</f>
        <v>18184524.699999999</v>
      </c>
      <c r="K90" s="68">
        <f t="shared" si="37"/>
        <v>0</v>
      </c>
    </row>
    <row r="91" spans="1:12" ht="14.4">
      <c r="A91" s="73" t="s">
        <v>71</v>
      </c>
      <c r="B91" s="20">
        <v>2142</v>
      </c>
      <c r="C91" s="20">
        <v>119</v>
      </c>
      <c r="D91" s="25"/>
      <c r="E91" s="154"/>
      <c r="F91" s="154"/>
      <c r="G91" s="154"/>
      <c r="I91" s="84"/>
      <c r="J91" s="26"/>
      <c r="K91" s="68">
        <f t="shared" si="37"/>
        <v>0</v>
      </c>
    </row>
    <row r="92" spans="1:12">
      <c r="A92" s="75" t="s">
        <v>72</v>
      </c>
      <c r="B92" s="65">
        <v>2200</v>
      </c>
      <c r="C92" s="20">
        <v>300</v>
      </c>
      <c r="D92" s="25"/>
      <c r="E92" s="149">
        <f>SUM(E94:E97)</f>
        <v>0</v>
      </c>
      <c r="F92" s="149">
        <f t="shared" ref="F92" si="46">SUM(F94:F97)</f>
        <v>0</v>
      </c>
      <c r="G92" s="149">
        <f t="shared" ref="G92" si="47">SUM(G94:G97)</f>
        <v>0</v>
      </c>
      <c r="H92" s="41">
        <f>SUM(E95:E97)-E98-E100-E101-E102</f>
        <v>0</v>
      </c>
      <c r="I92" s="41">
        <f t="shared" ref="I92:K92" si="48">SUM(F95:F97)-F98-F100-F101-F102</f>
        <v>0</v>
      </c>
      <c r="J92" s="7">
        <f>SUM(J94:J97)</f>
        <v>0</v>
      </c>
      <c r="K92" s="41">
        <f t="shared" si="48"/>
        <v>0</v>
      </c>
      <c r="L92" s="41">
        <f>SUM(G95:G97)-G98-G100-G101-G102</f>
        <v>0</v>
      </c>
    </row>
    <row r="93" spans="1:12">
      <c r="A93" s="55" t="s">
        <v>47</v>
      </c>
      <c r="B93" s="20"/>
      <c r="C93" s="20"/>
      <c r="D93" s="25"/>
      <c r="E93" s="154"/>
      <c r="F93" s="154"/>
      <c r="G93" s="154"/>
      <c r="J93" s="26"/>
      <c r="K93" s="68">
        <f t="shared" si="37"/>
        <v>0</v>
      </c>
    </row>
    <row r="94" spans="1:12">
      <c r="A94" s="56" t="s">
        <v>62</v>
      </c>
      <c r="B94" s="20"/>
      <c r="C94" s="20"/>
      <c r="D94" s="25"/>
      <c r="E94" s="154"/>
      <c r="F94" s="154"/>
      <c r="G94" s="154"/>
      <c r="J94" s="26"/>
      <c r="K94" s="68">
        <f t="shared" si="37"/>
        <v>0</v>
      </c>
    </row>
    <row r="95" spans="1:12">
      <c r="A95" s="56" t="s">
        <v>63</v>
      </c>
      <c r="B95" s="20"/>
      <c r="C95" s="20"/>
      <c r="D95" s="25"/>
      <c r="E95" s="154">
        <v>0</v>
      </c>
      <c r="F95" s="154"/>
      <c r="G95" s="154"/>
      <c r="H95" s="53"/>
      <c r="I95" s="69"/>
      <c r="J95" s="26">
        <v>0</v>
      </c>
      <c r="K95" s="68">
        <f t="shared" si="37"/>
        <v>0</v>
      </c>
    </row>
    <row r="96" spans="1:12">
      <c r="A96" s="56" t="s">
        <v>64</v>
      </c>
      <c r="B96" s="20"/>
      <c r="C96" s="20"/>
      <c r="D96" s="25"/>
      <c r="E96" s="154">
        <f>E98</f>
        <v>0</v>
      </c>
      <c r="F96" s="154"/>
      <c r="G96" s="154"/>
      <c r="J96" s="26">
        <f>J98</f>
        <v>0</v>
      </c>
      <c r="K96" s="68">
        <f t="shared" si="37"/>
        <v>0</v>
      </c>
    </row>
    <row r="97" spans="1:12">
      <c r="A97" s="56" t="s">
        <v>42</v>
      </c>
      <c r="B97" s="20"/>
      <c r="C97" s="20"/>
      <c r="D97" s="25"/>
      <c r="E97" s="157">
        <v>0</v>
      </c>
      <c r="F97" s="154"/>
      <c r="G97" s="154"/>
      <c r="J97" s="15">
        <v>0</v>
      </c>
      <c r="K97" s="68">
        <f t="shared" si="37"/>
        <v>0</v>
      </c>
    </row>
    <row r="98" spans="1:12" ht="41.4">
      <c r="A98" s="76" t="s">
        <v>73</v>
      </c>
      <c r="B98" s="20">
        <v>2210</v>
      </c>
      <c r="C98" s="20">
        <v>320</v>
      </c>
      <c r="D98" s="25"/>
      <c r="E98" s="160">
        <f>E99</f>
        <v>0</v>
      </c>
      <c r="F98" s="160">
        <f t="shared" ref="F98" si="49">F99</f>
        <v>0</v>
      </c>
      <c r="G98" s="160">
        <f t="shared" ref="G98" si="50">G99</f>
        <v>0</v>
      </c>
      <c r="J98" s="77">
        <f>J99</f>
        <v>0</v>
      </c>
      <c r="K98" s="68">
        <f t="shared" si="37"/>
        <v>0</v>
      </c>
    </row>
    <row r="99" spans="1:12" ht="55.2">
      <c r="A99" s="56" t="s">
        <v>74</v>
      </c>
      <c r="B99" s="20">
        <v>2211</v>
      </c>
      <c r="C99" s="20">
        <v>321</v>
      </c>
      <c r="D99" s="25"/>
      <c r="E99" s="157">
        <v>0</v>
      </c>
      <c r="F99" s="154"/>
      <c r="G99" s="154"/>
      <c r="J99" s="15">
        <v>0</v>
      </c>
      <c r="K99" s="68">
        <f t="shared" si="37"/>
        <v>0</v>
      </c>
    </row>
    <row r="100" spans="1:12" ht="45" customHeight="1">
      <c r="A100" s="76" t="s">
        <v>75</v>
      </c>
      <c r="B100" s="20">
        <v>2220</v>
      </c>
      <c r="C100" s="20">
        <v>340</v>
      </c>
      <c r="D100" s="25"/>
      <c r="E100" s="157">
        <v>0</v>
      </c>
      <c r="F100" s="154"/>
      <c r="G100" s="154"/>
      <c r="J100" s="15">
        <v>0</v>
      </c>
      <c r="K100" s="68">
        <f t="shared" si="37"/>
        <v>0</v>
      </c>
    </row>
    <row r="101" spans="1:12" ht="73.5" customHeight="1">
      <c r="A101" s="76" t="s">
        <v>76</v>
      </c>
      <c r="B101" s="20">
        <v>2230</v>
      </c>
      <c r="C101" s="20">
        <v>350</v>
      </c>
      <c r="D101" s="25"/>
      <c r="E101" s="157">
        <v>0</v>
      </c>
      <c r="F101" s="154"/>
      <c r="G101" s="154"/>
      <c r="J101" s="15">
        <v>0</v>
      </c>
      <c r="K101" s="68">
        <f t="shared" si="37"/>
        <v>0</v>
      </c>
    </row>
    <row r="102" spans="1:12">
      <c r="A102" s="76" t="s">
        <v>77</v>
      </c>
      <c r="B102" s="20">
        <v>2240</v>
      </c>
      <c r="C102" s="20">
        <v>360</v>
      </c>
      <c r="D102" s="25"/>
      <c r="E102" s="154">
        <v>0</v>
      </c>
      <c r="F102" s="154"/>
      <c r="G102" s="154"/>
      <c r="J102" s="26">
        <v>0</v>
      </c>
      <c r="K102" s="68">
        <f t="shared" si="37"/>
        <v>0</v>
      </c>
    </row>
    <row r="103" spans="1:12">
      <c r="A103" s="78" t="s">
        <v>78</v>
      </c>
      <c r="B103" s="65">
        <v>2300</v>
      </c>
      <c r="C103" s="20">
        <v>850</v>
      </c>
      <c r="D103" s="25"/>
      <c r="E103" s="161">
        <f>SUM(E109:E111)</f>
        <v>1375462</v>
      </c>
      <c r="F103" s="161">
        <f t="shared" ref="F103" si="51">SUM(F109:F111)</f>
        <v>1375462</v>
      </c>
      <c r="G103" s="161">
        <f t="shared" ref="G103" si="52">SUM(G109:G111)</f>
        <v>1375462</v>
      </c>
      <c r="H103" s="51">
        <f>SUM(E105:E108)-SUM(E109:E111)</f>
        <v>0</v>
      </c>
      <c r="I103" s="51">
        <f t="shared" ref="I103:K103" si="53">SUM(F105:F108)-SUM(F109:F111)</f>
        <v>0</v>
      </c>
      <c r="J103" s="79">
        <f>SUM(J109:J111)</f>
        <v>1375462</v>
      </c>
      <c r="K103" s="51">
        <f t="shared" si="53"/>
        <v>0</v>
      </c>
      <c r="L103" s="51">
        <f>SUM(G105:G108)-SUM(G109:G111)</f>
        <v>0</v>
      </c>
    </row>
    <row r="104" spans="1:12">
      <c r="A104" s="55" t="s">
        <v>47</v>
      </c>
      <c r="B104" s="20"/>
      <c r="C104" s="20"/>
      <c r="D104" s="25"/>
      <c r="E104" s="154"/>
      <c r="F104" s="154"/>
      <c r="G104" s="154"/>
      <c r="J104" s="26"/>
      <c r="K104" s="68">
        <f t="shared" si="37"/>
        <v>0</v>
      </c>
    </row>
    <row r="105" spans="1:12">
      <c r="A105" s="56" t="s">
        <v>62</v>
      </c>
      <c r="B105" s="20"/>
      <c r="C105" s="20"/>
      <c r="D105" s="25"/>
      <c r="E105" s="154">
        <v>0</v>
      </c>
      <c r="F105" s="154">
        <v>0</v>
      </c>
      <c r="G105" s="154">
        <v>0</v>
      </c>
      <c r="J105" s="26">
        <v>0</v>
      </c>
      <c r="K105" s="68">
        <f t="shared" si="37"/>
        <v>0</v>
      </c>
    </row>
    <row r="106" spans="1:12">
      <c r="A106" s="56" t="s">
        <v>63</v>
      </c>
      <c r="B106" s="20"/>
      <c r="C106" s="20"/>
      <c r="D106" s="25"/>
      <c r="E106" s="154">
        <v>0</v>
      </c>
      <c r="F106" s="154">
        <v>0</v>
      </c>
      <c r="G106" s="154">
        <v>0</v>
      </c>
      <c r="J106" s="26">
        <v>0</v>
      </c>
      <c r="K106" s="68">
        <f t="shared" si="37"/>
        <v>0</v>
      </c>
    </row>
    <row r="107" spans="1:12">
      <c r="A107" s="56" t="s">
        <v>64</v>
      </c>
      <c r="B107" s="20"/>
      <c r="C107" s="20"/>
      <c r="D107" s="25"/>
      <c r="E107" s="154">
        <f>E109+E110+E111-E108</f>
        <v>1375462</v>
      </c>
      <c r="F107" s="154">
        <f t="shared" ref="F107:G107" si="54">F109+F110+F111-F108</f>
        <v>1375462</v>
      </c>
      <c r="G107" s="154">
        <f t="shared" si="54"/>
        <v>1375462</v>
      </c>
      <c r="J107" s="26">
        <f>J109+J110+J111-J108</f>
        <v>1375462</v>
      </c>
      <c r="K107" s="68">
        <f t="shared" si="37"/>
        <v>0</v>
      </c>
    </row>
    <row r="108" spans="1:12">
      <c r="A108" s="56" t="s">
        <v>42</v>
      </c>
      <c r="B108" s="20"/>
      <c r="C108" s="20"/>
      <c r="D108" s="25"/>
      <c r="E108" s="154">
        <v>0</v>
      </c>
      <c r="F108" s="154">
        <v>0</v>
      </c>
      <c r="G108" s="154">
        <v>0</v>
      </c>
      <c r="I108" s="83"/>
      <c r="J108" s="26">
        <v>0</v>
      </c>
      <c r="K108" s="68">
        <f t="shared" si="37"/>
        <v>0</v>
      </c>
    </row>
    <row r="109" spans="1:12" ht="42.75" customHeight="1">
      <c r="A109" s="55" t="s">
        <v>79</v>
      </c>
      <c r="B109" s="20">
        <v>2310</v>
      </c>
      <c r="C109" s="20">
        <v>851</v>
      </c>
      <c r="D109" s="25"/>
      <c r="E109" s="157">
        <v>1375462</v>
      </c>
      <c r="F109" s="157">
        <v>1375462</v>
      </c>
      <c r="G109" s="157">
        <v>1375462</v>
      </c>
      <c r="H109" s="53"/>
      <c r="I109" s="69"/>
      <c r="J109" s="15">
        <v>1375462</v>
      </c>
      <c r="K109" s="68">
        <f t="shared" si="37"/>
        <v>0</v>
      </c>
    </row>
    <row r="110" spans="1:12" ht="46.5" customHeight="1">
      <c r="A110" s="55" t="s">
        <v>80</v>
      </c>
      <c r="B110" s="20">
        <v>2320</v>
      </c>
      <c r="C110" s="20">
        <v>852</v>
      </c>
      <c r="D110" s="25"/>
      <c r="E110" s="157">
        <v>0</v>
      </c>
      <c r="F110" s="157">
        <v>0</v>
      </c>
      <c r="G110" s="157">
        <v>0</v>
      </c>
      <c r="H110" s="53"/>
      <c r="I110" s="69"/>
      <c r="J110" s="15">
        <v>0</v>
      </c>
      <c r="K110" s="68">
        <f t="shared" si="37"/>
        <v>0</v>
      </c>
    </row>
    <row r="111" spans="1:12" ht="27.6">
      <c r="A111" s="55" t="s">
        <v>81</v>
      </c>
      <c r="B111" s="20">
        <v>2330</v>
      </c>
      <c r="C111" s="20">
        <v>853</v>
      </c>
      <c r="D111" s="25"/>
      <c r="E111" s="157">
        <v>0</v>
      </c>
      <c r="F111" s="157">
        <v>0</v>
      </c>
      <c r="G111" s="157">
        <v>0</v>
      </c>
      <c r="H111" s="53"/>
      <c r="I111" s="69"/>
      <c r="J111" s="15">
        <v>0</v>
      </c>
      <c r="K111" s="68">
        <f t="shared" si="37"/>
        <v>0</v>
      </c>
    </row>
    <row r="112" spans="1:12" ht="27.6">
      <c r="A112" s="71" t="s">
        <v>82</v>
      </c>
      <c r="B112" s="65">
        <v>2400</v>
      </c>
      <c r="C112" s="20" t="s">
        <v>38</v>
      </c>
      <c r="D112" s="25"/>
      <c r="E112" s="161">
        <f>SUM(E114:E117)</f>
        <v>0</v>
      </c>
      <c r="F112" s="161">
        <f t="shared" ref="F112" si="55">SUM(F114:F117)</f>
        <v>0</v>
      </c>
      <c r="G112" s="161">
        <f t="shared" ref="G112" si="56">SUM(G114:G117)</f>
        <v>0</v>
      </c>
      <c r="J112" s="79">
        <f>SUM(J114:J117)</f>
        <v>0</v>
      </c>
      <c r="K112" s="68">
        <f t="shared" si="37"/>
        <v>0</v>
      </c>
    </row>
    <row r="113" spans="1:11">
      <c r="A113" s="55" t="s">
        <v>47</v>
      </c>
      <c r="B113" s="20"/>
      <c r="C113" s="20"/>
      <c r="D113" s="25"/>
      <c r="E113" s="154"/>
      <c r="F113" s="154"/>
      <c r="G113" s="154"/>
      <c r="J113" s="26"/>
      <c r="K113" s="68">
        <f t="shared" si="37"/>
        <v>0</v>
      </c>
    </row>
    <row r="114" spans="1:11">
      <c r="A114" s="56" t="s">
        <v>62</v>
      </c>
      <c r="B114" s="20"/>
      <c r="C114" s="20"/>
      <c r="D114" s="25"/>
      <c r="E114" s="154"/>
      <c r="F114" s="154"/>
      <c r="G114" s="154"/>
      <c r="J114" s="26"/>
      <c r="K114" s="68">
        <f t="shared" si="37"/>
        <v>0</v>
      </c>
    </row>
    <row r="115" spans="1:11">
      <c r="A115" s="56" t="s">
        <v>63</v>
      </c>
      <c r="B115" s="20"/>
      <c r="C115" s="20"/>
      <c r="D115" s="25"/>
      <c r="E115" s="154"/>
      <c r="F115" s="154"/>
      <c r="G115" s="154"/>
      <c r="J115" s="26"/>
      <c r="K115" s="68">
        <f t="shared" si="37"/>
        <v>0</v>
      </c>
    </row>
    <row r="116" spans="1:11">
      <c r="A116" s="56" t="s">
        <v>64</v>
      </c>
      <c r="B116" s="20"/>
      <c r="C116" s="20"/>
      <c r="D116" s="25"/>
      <c r="E116" s="154"/>
      <c r="F116" s="154"/>
      <c r="G116" s="154"/>
      <c r="J116" s="26"/>
      <c r="K116" s="68">
        <f t="shared" si="37"/>
        <v>0</v>
      </c>
    </row>
    <row r="117" spans="1:11">
      <c r="A117" s="56" t="s">
        <v>42</v>
      </c>
      <c r="B117" s="20"/>
      <c r="C117" s="20"/>
      <c r="D117" s="25"/>
      <c r="E117" s="154"/>
      <c r="F117" s="154"/>
      <c r="G117" s="154"/>
      <c r="J117" s="26"/>
      <c r="K117" s="68">
        <f t="shared" si="37"/>
        <v>0</v>
      </c>
    </row>
    <row r="118" spans="1:11" ht="41.4">
      <c r="A118" s="80" t="s">
        <v>83</v>
      </c>
      <c r="B118" s="20">
        <v>2410</v>
      </c>
      <c r="C118" s="4">
        <v>613</v>
      </c>
      <c r="D118" s="25"/>
      <c r="E118" s="154"/>
      <c r="F118" s="154"/>
      <c r="G118" s="154"/>
      <c r="J118" s="26"/>
      <c r="K118" s="68">
        <f t="shared" si="37"/>
        <v>0</v>
      </c>
    </row>
    <row r="119" spans="1:11" ht="27.6">
      <c r="A119" s="80" t="s">
        <v>84</v>
      </c>
      <c r="B119" s="20">
        <v>2420</v>
      </c>
      <c r="C119" s="4">
        <v>623</v>
      </c>
      <c r="D119" s="25"/>
      <c r="E119" s="154"/>
      <c r="F119" s="154"/>
      <c r="G119" s="154"/>
      <c r="J119" s="26"/>
      <c r="K119" s="68">
        <f t="shared" si="37"/>
        <v>0</v>
      </c>
    </row>
    <row r="120" spans="1:11" ht="55.2">
      <c r="A120" s="80" t="s">
        <v>85</v>
      </c>
      <c r="B120" s="20">
        <v>2430</v>
      </c>
      <c r="C120" s="4">
        <v>634</v>
      </c>
      <c r="D120" s="25"/>
      <c r="E120" s="154"/>
      <c r="F120" s="154"/>
      <c r="G120" s="154"/>
      <c r="J120" s="26"/>
      <c r="K120" s="68">
        <f t="shared" si="37"/>
        <v>0</v>
      </c>
    </row>
    <row r="121" spans="1:11" ht="27.6">
      <c r="A121" s="80" t="s">
        <v>86</v>
      </c>
      <c r="B121" s="20">
        <v>2440</v>
      </c>
      <c r="C121" s="4">
        <v>810</v>
      </c>
      <c r="D121" s="25"/>
      <c r="E121" s="154"/>
      <c r="F121" s="154"/>
      <c r="G121" s="154"/>
      <c r="J121" s="26"/>
      <c r="K121" s="68">
        <f t="shared" si="37"/>
        <v>0</v>
      </c>
    </row>
    <row r="122" spans="1:11">
      <c r="A122" s="81" t="s">
        <v>87</v>
      </c>
      <c r="B122" s="20">
        <v>2450</v>
      </c>
      <c r="C122" s="4">
        <v>862</v>
      </c>
      <c r="D122" s="25"/>
      <c r="E122" s="154"/>
      <c r="F122" s="154"/>
      <c r="G122" s="154"/>
      <c r="J122" s="26"/>
      <c r="K122" s="68">
        <f t="shared" si="37"/>
        <v>0</v>
      </c>
    </row>
    <row r="123" spans="1:11" ht="60.75" customHeight="1">
      <c r="A123" s="81" t="s">
        <v>88</v>
      </c>
      <c r="B123" s="20">
        <v>2460</v>
      </c>
      <c r="C123" s="4">
        <v>863</v>
      </c>
      <c r="D123" s="25"/>
      <c r="E123" s="154"/>
      <c r="F123" s="154"/>
      <c r="G123" s="154"/>
      <c r="J123" s="26"/>
      <c r="K123" s="68">
        <f t="shared" si="37"/>
        <v>0</v>
      </c>
    </row>
    <row r="124" spans="1:11" ht="27.6">
      <c r="A124" s="25" t="s">
        <v>89</v>
      </c>
      <c r="B124" s="65">
        <v>2500</v>
      </c>
      <c r="C124" s="20" t="s">
        <v>38</v>
      </c>
      <c r="D124" s="25"/>
      <c r="E124" s="161">
        <f>SUM(E126:E129)</f>
        <v>0</v>
      </c>
      <c r="F124" s="161">
        <f t="shared" ref="F124" si="57">SUM(F126:F129)</f>
        <v>0</v>
      </c>
      <c r="G124" s="161">
        <f t="shared" ref="G124" si="58">SUM(G126:G129)</f>
        <v>0</v>
      </c>
      <c r="J124" s="79">
        <f>SUM(J126:J129)</f>
        <v>0</v>
      </c>
      <c r="K124" s="68">
        <f t="shared" si="37"/>
        <v>0</v>
      </c>
    </row>
    <row r="125" spans="1:11">
      <c r="A125" s="82" t="s">
        <v>47</v>
      </c>
      <c r="B125" s="20"/>
      <c r="C125" s="20"/>
      <c r="D125" s="25"/>
      <c r="E125" s="154"/>
      <c r="F125" s="154"/>
      <c r="G125" s="154"/>
      <c r="J125" s="26"/>
      <c r="K125" s="68">
        <f t="shared" si="37"/>
        <v>0</v>
      </c>
    </row>
    <row r="126" spans="1:11">
      <c r="A126" s="56" t="s">
        <v>62</v>
      </c>
      <c r="B126" s="20"/>
      <c r="C126" s="20"/>
      <c r="D126" s="25"/>
      <c r="E126" s="154"/>
      <c r="F126" s="154"/>
      <c r="G126" s="154"/>
      <c r="J126" s="26"/>
      <c r="K126" s="68">
        <f t="shared" si="37"/>
        <v>0</v>
      </c>
    </row>
    <row r="127" spans="1:11">
      <c r="A127" s="56" t="s">
        <v>63</v>
      </c>
      <c r="B127" s="20"/>
      <c r="C127" s="20"/>
      <c r="D127" s="25"/>
      <c r="E127" s="154"/>
      <c r="F127" s="154"/>
      <c r="G127" s="154"/>
      <c r="J127" s="26"/>
      <c r="K127" s="68">
        <f t="shared" si="37"/>
        <v>0</v>
      </c>
    </row>
    <row r="128" spans="1:11">
      <c r="A128" s="56" t="s">
        <v>64</v>
      </c>
      <c r="B128" s="20"/>
      <c r="C128" s="20"/>
      <c r="D128" s="25"/>
      <c r="E128" s="154"/>
      <c r="F128" s="154"/>
      <c r="G128" s="154"/>
      <c r="I128" s="85"/>
      <c r="J128" s="26"/>
      <c r="K128" s="68">
        <f t="shared" si="37"/>
        <v>0</v>
      </c>
    </row>
    <row r="129" spans="1:12">
      <c r="A129" s="56" t="s">
        <v>42</v>
      </c>
      <c r="B129" s="20"/>
      <c r="C129" s="20"/>
      <c r="D129" s="25"/>
      <c r="E129" s="154"/>
      <c r="F129" s="154"/>
      <c r="G129" s="154"/>
      <c r="H129" s="86"/>
      <c r="I129" s="53"/>
      <c r="J129" s="26"/>
      <c r="K129" s="68">
        <f t="shared" si="37"/>
        <v>0</v>
      </c>
    </row>
    <row r="130" spans="1:12" ht="61.2" customHeight="1">
      <c r="A130" s="55" t="s">
        <v>90</v>
      </c>
      <c r="B130" s="20">
        <v>2520</v>
      </c>
      <c r="C130" s="20">
        <v>831</v>
      </c>
      <c r="D130" s="25"/>
      <c r="E130" s="154"/>
      <c r="F130" s="154"/>
      <c r="G130" s="154"/>
      <c r="H130" s="87"/>
      <c r="I130" s="53"/>
      <c r="J130" s="26"/>
      <c r="K130" s="68">
        <f t="shared" si="37"/>
        <v>0</v>
      </c>
    </row>
    <row r="131" spans="1:12">
      <c r="A131" s="88" t="s">
        <v>91</v>
      </c>
      <c r="B131" s="65">
        <v>2600</v>
      </c>
      <c r="C131" s="20" t="s">
        <v>38</v>
      </c>
      <c r="D131" s="25"/>
      <c r="E131" s="162">
        <f>SUM(E133:E136)</f>
        <v>7228498.79</v>
      </c>
      <c r="F131" s="162">
        <f>SUM(F133:F136)</f>
        <v>7404403</v>
      </c>
      <c r="G131" s="162">
        <f>SUM(G133:G136)</f>
        <v>7611474</v>
      </c>
      <c r="H131" s="51"/>
      <c r="I131" s="43"/>
      <c r="J131" s="89">
        <f>SUM(J133:J136)</f>
        <v>7228498.79</v>
      </c>
      <c r="K131" s="68">
        <f t="shared" si="37"/>
        <v>0</v>
      </c>
    </row>
    <row r="132" spans="1:12">
      <c r="A132" s="82" t="s">
        <v>47</v>
      </c>
      <c r="B132" s="20"/>
      <c r="C132" s="20"/>
      <c r="D132" s="25"/>
      <c r="E132" s="154"/>
      <c r="F132" s="154"/>
      <c r="G132" s="154"/>
      <c r="I132" s="93"/>
      <c r="J132" s="26"/>
      <c r="K132" s="68">
        <f t="shared" si="37"/>
        <v>0</v>
      </c>
    </row>
    <row r="133" spans="1:12">
      <c r="A133" s="56" t="s">
        <v>62</v>
      </c>
      <c r="B133" s="20"/>
      <c r="C133" s="20"/>
      <c r="D133" s="25"/>
      <c r="E133" s="157">
        <v>0</v>
      </c>
      <c r="F133" s="157">
        <v>0</v>
      </c>
      <c r="G133" s="157">
        <v>0</v>
      </c>
      <c r="H133" s="51"/>
      <c r="I133" s="93"/>
      <c r="J133" s="15">
        <v>0</v>
      </c>
      <c r="K133" s="68">
        <f t="shared" si="37"/>
        <v>0</v>
      </c>
    </row>
    <row r="134" spans="1:12" ht="14.4">
      <c r="A134" s="56" t="s">
        <v>63</v>
      </c>
      <c r="B134" s="20"/>
      <c r="C134" s="20"/>
      <c r="D134" s="25"/>
      <c r="E134" s="157">
        <v>2685740</v>
      </c>
      <c r="F134" s="157">
        <v>2735070</v>
      </c>
      <c r="G134" s="157">
        <v>2787850</v>
      </c>
      <c r="H134" s="84"/>
      <c r="I134" s="93"/>
      <c r="J134" s="15">
        <v>2685740</v>
      </c>
      <c r="K134" s="68">
        <f t="shared" si="37"/>
        <v>0</v>
      </c>
    </row>
    <row r="135" spans="1:12" ht="14.4">
      <c r="A135" s="56" t="s">
        <v>64</v>
      </c>
      <c r="B135" s="20"/>
      <c r="C135" s="4"/>
      <c r="D135" s="9"/>
      <c r="E135" s="150">
        <v>4542758.79</v>
      </c>
      <c r="F135" s="157">
        <v>4669333</v>
      </c>
      <c r="G135" s="157">
        <v>4823624</v>
      </c>
      <c r="H135" s="84"/>
      <c r="I135" s="93"/>
      <c r="J135" s="14">
        <v>4542758.79</v>
      </c>
      <c r="K135" s="68">
        <f t="shared" ref="K135:K161" si="59">E135-J135</f>
        <v>0</v>
      </c>
    </row>
    <row r="136" spans="1:12">
      <c r="A136" s="56" t="s">
        <v>42</v>
      </c>
      <c r="B136" s="20"/>
      <c r="C136" s="4"/>
      <c r="D136" s="9"/>
      <c r="E136" s="150">
        <v>0</v>
      </c>
      <c r="F136" s="157">
        <v>0</v>
      </c>
      <c r="G136" s="157">
        <v>0</v>
      </c>
      <c r="H136" s="53"/>
      <c r="I136" s="93"/>
      <c r="J136" s="14">
        <v>0</v>
      </c>
      <c r="K136" s="68">
        <f t="shared" si="59"/>
        <v>0</v>
      </c>
    </row>
    <row r="137" spans="1:12" ht="41.4">
      <c r="A137" s="90" t="s">
        <v>92</v>
      </c>
      <c r="B137" s="20">
        <v>2610</v>
      </c>
      <c r="C137" s="4">
        <v>241</v>
      </c>
      <c r="D137" s="9"/>
      <c r="E137" s="153"/>
      <c r="F137" s="154"/>
      <c r="G137" s="154"/>
      <c r="H137" s="51"/>
      <c r="I137" s="94"/>
      <c r="J137" s="18"/>
      <c r="K137" s="68">
        <f t="shared" si="59"/>
        <v>0</v>
      </c>
    </row>
    <row r="138" spans="1:12" ht="41.4">
      <c r="A138" s="82" t="s">
        <v>93</v>
      </c>
      <c r="B138" s="20">
        <v>2630</v>
      </c>
      <c r="C138" s="4">
        <v>243</v>
      </c>
      <c r="D138" s="9"/>
      <c r="E138" s="150">
        <v>0</v>
      </c>
      <c r="F138" s="154"/>
      <c r="G138" s="154"/>
      <c r="J138" s="14">
        <v>0</v>
      </c>
      <c r="K138" s="68">
        <f t="shared" si="59"/>
        <v>0</v>
      </c>
    </row>
    <row r="139" spans="1:12">
      <c r="A139" s="82" t="s">
        <v>94</v>
      </c>
      <c r="B139" s="20">
        <v>2640</v>
      </c>
      <c r="C139" s="20">
        <v>244</v>
      </c>
      <c r="D139" s="25"/>
      <c r="E139" s="163">
        <f>E131-E138-E149</f>
        <v>4189538.79</v>
      </c>
      <c r="F139" s="163">
        <f t="shared" ref="F139:G139" si="60">F131-F138-F149</f>
        <v>4243885</v>
      </c>
      <c r="G139" s="163">
        <f t="shared" si="60"/>
        <v>4324535</v>
      </c>
      <c r="H139" s="41">
        <f>E131-E138-E139-E149</f>
        <v>0</v>
      </c>
      <c r="I139" s="41">
        <f t="shared" ref="I139:K139" si="61">F131-F138-F139-F149</f>
        <v>0</v>
      </c>
      <c r="J139" s="91">
        <f>J131-J138-J149</f>
        <v>4189538.79</v>
      </c>
      <c r="K139" s="41">
        <f t="shared" si="61"/>
        <v>0</v>
      </c>
      <c r="L139" s="41">
        <f>G131-G138-G139-G149</f>
        <v>0</v>
      </c>
    </row>
    <row r="140" spans="1:12" ht="14.4" hidden="1">
      <c r="A140" s="82" t="s">
        <v>47</v>
      </c>
      <c r="B140" s="20"/>
      <c r="C140" s="20"/>
      <c r="D140" s="25"/>
      <c r="E140" s="163"/>
      <c r="F140" s="154"/>
      <c r="G140" s="154"/>
      <c r="I140"/>
      <c r="J140" s="91"/>
      <c r="K140" s="68">
        <f t="shared" si="59"/>
        <v>0</v>
      </c>
    </row>
    <row r="141" spans="1:12" ht="14.4" hidden="1">
      <c r="A141" s="92" t="s">
        <v>95</v>
      </c>
      <c r="B141" s="20">
        <v>2641</v>
      </c>
      <c r="C141" s="20">
        <v>244</v>
      </c>
      <c r="D141" s="20">
        <v>221</v>
      </c>
      <c r="E141" s="163"/>
      <c r="F141" s="154"/>
      <c r="G141" s="154"/>
      <c r="I141"/>
      <c r="J141" s="91"/>
      <c r="K141" s="68">
        <f t="shared" si="59"/>
        <v>0</v>
      </c>
    </row>
    <row r="142" spans="1:12" hidden="1">
      <c r="A142" s="92" t="s">
        <v>96</v>
      </c>
      <c r="B142" s="20">
        <v>2642</v>
      </c>
      <c r="C142" s="20">
        <v>244</v>
      </c>
      <c r="D142" s="20">
        <v>222</v>
      </c>
      <c r="E142" s="163"/>
      <c r="F142" s="154"/>
      <c r="G142" s="154"/>
      <c r="J142" s="91"/>
      <c r="K142" s="68">
        <f t="shared" si="59"/>
        <v>0</v>
      </c>
    </row>
    <row r="143" spans="1:12" hidden="1">
      <c r="A143" s="92" t="s">
        <v>97</v>
      </c>
      <c r="B143" s="20">
        <v>2643</v>
      </c>
      <c r="C143" s="20">
        <v>244</v>
      </c>
      <c r="D143" s="20">
        <v>223</v>
      </c>
      <c r="E143" s="163"/>
      <c r="F143" s="154"/>
      <c r="G143" s="154"/>
      <c r="J143" s="91"/>
      <c r="K143" s="68">
        <f t="shared" si="59"/>
        <v>0</v>
      </c>
    </row>
    <row r="144" spans="1:12" hidden="1">
      <c r="A144" s="92" t="s">
        <v>98</v>
      </c>
      <c r="B144" s="20">
        <v>2644</v>
      </c>
      <c r="C144" s="20">
        <v>244</v>
      </c>
      <c r="D144" s="20">
        <v>225</v>
      </c>
      <c r="E144" s="163"/>
      <c r="F144" s="154"/>
      <c r="G144" s="154"/>
      <c r="J144" s="91"/>
      <c r="K144" s="68">
        <f t="shared" si="59"/>
        <v>0</v>
      </c>
    </row>
    <row r="145" spans="1:11" hidden="1">
      <c r="A145" s="92" t="s">
        <v>99</v>
      </c>
      <c r="B145" s="20">
        <v>2645</v>
      </c>
      <c r="C145" s="20">
        <v>244</v>
      </c>
      <c r="D145" s="20">
        <v>226</v>
      </c>
      <c r="E145" s="163"/>
      <c r="F145" s="154"/>
      <c r="G145" s="154"/>
      <c r="J145" s="91"/>
      <c r="K145" s="68">
        <f t="shared" si="59"/>
        <v>0</v>
      </c>
    </row>
    <row r="146" spans="1:11" hidden="1">
      <c r="A146" s="92" t="s">
        <v>100</v>
      </c>
      <c r="B146" s="20">
        <v>2646</v>
      </c>
      <c r="C146" s="20">
        <v>244</v>
      </c>
      <c r="D146" s="20">
        <v>310</v>
      </c>
      <c r="E146" s="163"/>
      <c r="F146" s="154"/>
      <c r="G146" s="154"/>
      <c r="J146" s="91"/>
      <c r="K146" s="68">
        <f t="shared" si="59"/>
        <v>0</v>
      </c>
    </row>
    <row r="147" spans="1:11" hidden="1">
      <c r="A147" s="92" t="s">
        <v>101</v>
      </c>
      <c r="B147" s="20">
        <v>2647</v>
      </c>
      <c r="C147" s="20">
        <v>244</v>
      </c>
      <c r="D147" s="20">
        <v>344</v>
      </c>
      <c r="E147" s="163"/>
      <c r="F147" s="154"/>
      <c r="G147" s="154"/>
      <c r="J147" s="91"/>
      <c r="K147" s="68">
        <f t="shared" si="59"/>
        <v>0</v>
      </c>
    </row>
    <row r="148" spans="1:11" ht="27.6" hidden="1">
      <c r="A148" s="92" t="s">
        <v>102</v>
      </c>
      <c r="B148" s="20">
        <v>2648</v>
      </c>
      <c r="C148" s="20">
        <v>244</v>
      </c>
      <c r="D148" s="20">
        <v>346</v>
      </c>
      <c r="E148" s="163"/>
      <c r="F148" s="154"/>
      <c r="G148" s="154"/>
      <c r="J148" s="91"/>
      <c r="K148" s="68">
        <f t="shared" si="59"/>
        <v>0</v>
      </c>
    </row>
    <row r="149" spans="1:11">
      <c r="A149" s="82" t="s">
        <v>103</v>
      </c>
      <c r="B149" s="20">
        <v>2660</v>
      </c>
      <c r="C149" s="20">
        <v>247</v>
      </c>
      <c r="D149" s="20"/>
      <c r="E149" s="150">
        <v>3038960</v>
      </c>
      <c r="F149" s="150">
        <v>3160518</v>
      </c>
      <c r="G149" s="150">
        <v>3286939</v>
      </c>
      <c r="J149" s="14">
        <v>3038960</v>
      </c>
      <c r="K149" s="68">
        <f t="shared" si="59"/>
        <v>0</v>
      </c>
    </row>
    <row r="150" spans="1:11" ht="27.6">
      <c r="A150" s="82" t="s">
        <v>104</v>
      </c>
      <c r="B150" s="20">
        <v>2700</v>
      </c>
      <c r="C150" s="20">
        <v>400</v>
      </c>
      <c r="D150" s="25"/>
      <c r="E150" s="154"/>
      <c r="F150" s="154"/>
      <c r="G150" s="154"/>
      <c r="H150" s="1"/>
      <c r="J150" s="26"/>
      <c r="K150" s="68">
        <f t="shared" si="59"/>
        <v>0</v>
      </c>
    </row>
    <row r="151" spans="1:11" ht="41.4">
      <c r="A151" s="82" t="s">
        <v>105</v>
      </c>
      <c r="B151" s="20">
        <v>2710</v>
      </c>
      <c r="C151" s="20">
        <v>406</v>
      </c>
      <c r="D151" s="25"/>
      <c r="E151" s="154"/>
      <c r="F151" s="154"/>
      <c r="G151" s="154"/>
      <c r="H151" s="1"/>
      <c r="J151" s="26"/>
      <c r="K151" s="68">
        <f t="shared" si="59"/>
        <v>0</v>
      </c>
    </row>
    <row r="152" spans="1:11" ht="41.4">
      <c r="A152" s="82" t="s">
        <v>106</v>
      </c>
      <c r="B152" s="20">
        <v>2720</v>
      </c>
      <c r="C152" s="20">
        <v>407</v>
      </c>
      <c r="D152" s="25"/>
      <c r="E152" s="154"/>
      <c r="F152" s="154"/>
      <c r="G152" s="154"/>
      <c r="H152" s="1"/>
      <c r="J152" s="26"/>
      <c r="K152" s="68">
        <f t="shared" si="59"/>
        <v>0</v>
      </c>
    </row>
    <row r="153" spans="1:11">
      <c r="A153" s="88" t="s">
        <v>107</v>
      </c>
      <c r="B153" s="20">
        <v>3000</v>
      </c>
      <c r="C153" s="20">
        <v>100</v>
      </c>
      <c r="D153" s="25"/>
      <c r="E153" s="154">
        <f>E154</f>
        <v>0</v>
      </c>
      <c r="F153" s="154">
        <f t="shared" ref="F153:G153" si="62">F154</f>
        <v>0</v>
      </c>
      <c r="G153" s="154">
        <f t="shared" si="62"/>
        <v>0</v>
      </c>
      <c r="J153" s="26">
        <f>J154</f>
        <v>0</v>
      </c>
      <c r="K153" s="68">
        <f t="shared" si="59"/>
        <v>0</v>
      </c>
    </row>
    <row r="154" spans="1:11" ht="27.6">
      <c r="A154" s="82" t="s">
        <v>108</v>
      </c>
      <c r="B154" s="20">
        <v>3010</v>
      </c>
      <c r="C154" s="20"/>
      <c r="D154" s="25"/>
      <c r="E154" s="157">
        <f>-ROUND((E26+E32+E44)*20%,0)</f>
        <v>0</v>
      </c>
      <c r="F154" s="157">
        <f t="shared" ref="F154:G154" si="63">-ROUND((F26+F32+F44)*20%,0)</f>
        <v>0</v>
      </c>
      <c r="G154" s="157">
        <f t="shared" si="63"/>
        <v>0</v>
      </c>
      <c r="J154" s="15">
        <f>-ROUND((J26+J32+J44)*20%,0)</f>
        <v>0</v>
      </c>
      <c r="K154" s="68">
        <f t="shared" si="59"/>
        <v>0</v>
      </c>
    </row>
    <row r="155" spans="1:11">
      <c r="A155" s="82" t="s">
        <v>109</v>
      </c>
      <c r="B155" s="20">
        <v>3020</v>
      </c>
      <c r="C155" s="20"/>
      <c r="D155" s="25"/>
      <c r="E155" s="154"/>
      <c r="F155" s="154"/>
      <c r="G155" s="154"/>
      <c r="J155" s="26"/>
      <c r="K155" s="68">
        <f t="shared" si="59"/>
        <v>0</v>
      </c>
    </row>
    <row r="156" spans="1:11">
      <c r="A156" s="82" t="s">
        <v>110</v>
      </c>
      <c r="B156" s="20">
        <v>3030</v>
      </c>
      <c r="C156" s="20"/>
      <c r="D156" s="25"/>
      <c r="E156" s="157"/>
      <c r="F156" s="154"/>
      <c r="G156" s="154"/>
      <c r="J156" s="15"/>
      <c r="K156" s="68">
        <f t="shared" si="59"/>
        <v>0</v>
      </c>
    </row>
    <row r="157" spans="1:11">
      <c r="A157" s="88" t="s">
        <v>111</v>
      </c>
      <c r="B157" s="20">
        <v>4000</v>
      </c>
      <c r="C157" s="20" t="s">
        <v>38</v>
      </c>
      <c r="D157" s="25"/>
      <c r="E157" s="154"/>
      <c r="F157" s="154"/>
      <c r="G157" s="154"/>
      <c r="J157" s="26"/>
      <c r="K157" s="68">
        <f t="shared" si="59"/>
        <v>0</v>
      </c>
    </row>
    <row r="158" spans="1:11" ht="27.6">
      <c r="A158" s="82" t="s">
        <v>112</v>
      </c>
      <c r="B158" s="20">
        <v>4010</v>
      </c>
      <c r="C158" s="20">
        <v>610</v>
      </c>
      <c r="D158" s="25"/>
      <c r="E158" s="154"/>
      <c r="F158" s="154"/>
      <c r="G158" s="154"/>
      <c r="J158" s="26"/>
      <c r="K158" s="68">
        <f t="shared" si="59"/>
        <v>0</v>
      </c>
    </row>
    <row r="159" spans="1:11" ht="27.6">
      <c r="A159" s="56" t="s">
        <v>113</v>
      </c>
      <c r="B159" s="20"/>
      <c r="C159" s="20"/>
      <c r="D159" s="25"/>
      <c r="E159" s="154"/>
      <c r="F159" s="154"/>
      <c r="G159" s="154"/>
      <c r="J159" s="26"/>
      <c r="K159" s="68">
        <f t="shared" si="59"/>
        <v>0</v>
      </c>
    </row>
    <row r="160" spans="1:11">
      <c r="A160" s="56" t="s">
        <v>63</v>
      </c>
      <c r="B160" s="20"/>
      <c r="C160" s="20"/>
      <c r="D160" s="25"/>
      <c r="E160" s="154"/>
      <c r="F160" s="154"/>
      <c r="G160" s="154"/>
      <c r="J160" s="26"/>
      <c r="K160" s="68">
        <f t="shared" si="59"/>
        <v>0</v>
      </c>
    </row>
    <row r="161" spans="1:11">
      <c r="A161" s="56" t="s">
        <v>64</v>
      </c>
      <c r="B161" s="20"/>
      <c r="C161" s="20"/>
      <c r="D161" s="25"/>
      <c r="E161" s="154"/>
      <c r="F161" s="154"/>
      <c r="G161" s="154"/>
      <c r="J161" s="26"/>
      <c r="K161" s="68">
        <f t="shared" si="59"/>
        <v>0</v>
      </c>
    </row>
  </sheetData>
  <mergeCells count="6">
    <mergeCell ref="A1:G1"/>
    <mergeCell ref="E3:G3"/>
    <mergeCell ref="A3:A4"/>
    <mergeCell ref="B3:B4"/>
    <mergeCell ref="C3:C4"/>
    <mergeCell ref="D3:D4"/>
  </mergeCells>
  <pageMargins left="0.78740157480314998" right="0.23622047244094499" top="0.39370078740157499" bottom="0.31496062992126" header="0.31496062992126" footer="0.31496062992126"/>
  <pageSetup paperSize="9" scale="70" fitToHeight="0" orientation="portrait" r:id="rId1"/>
  <rowBreaks count="1" manualBreakCount="1">
    <brk id="57" max="6" man="1"/>
  </rowBreaks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O55"/>
  <sheetViews>
    <sheetView tabSelected="1" view="pageBreakPreview" zoomScale="60" zoomScaleNormal="100" workbookViewId="0">
      <selection activeCell="F31" sqref="F31"/>
    </sheetView>
  </sheetViews>
  <sheetFormatPr defaultColWidth="9" defaultRowHeight="14.4"/>
  <cols>
    <col min="1" max="1" width="8.6640625" style="2" customWidth="1"/>
    <col min="2" max="2" width="40.33203125" style="1" customWidth="1"/>
    <col min="3" max="3" width="9.6640625" style="1" customWidth="1"/>
    <col min="4" max="4" width="11" style="1" customWidth="1"/>
    <col min="5" max="5" width="14.6640625" style="1" customWidth="1"/>
    <col min="6" max="6" width="19.6640625" style="1" customWidth="1"/>
    <col min="7" max="8" width="15.6640625" style="1" customWidth="1"/>
    <col min="9" max="9" width="11.5546875" customWidth="1"/>
    <col min="10" max="10" width="16.109375" customWidth="1"/>
    <col min="11" max="11" width="15.44140625" customWidth="1"/>
    <col min="12" max="12" width="17" customWidth="1"/>
    <col min="13" max="13" width="17.88671875" customWidth="1"/>
    <col min="14" max="14" width="15.88671875" customWidth="1"/>
    <col min="15" max="15" width="11.33203125" customWidth="1"/>
  </cols>
  <sheetData>
    <row r="2" spans="1:15" ht="17.399999999999999">
      <c r="A2" s="184" t="s">
        <v>114</v>
      </c>
      <c r="B2" s="184"/>
      <c r="C2" s="184"/>
      <c r="D2" s="184"/>
      <c r="E2" s="184"/>
      <c r="F2" s="184"/>
      <c r="G2" s="184"/>
      <c r="H2" s="184"/>
    </row>
    <row r="3" spans="1:15" ht="15.6">
      <c r="A3" s="3"/>
      <c r="B3" s="3"/>
      <c r="C3" s="3"/>
      <c r="D3" s="3"/>
      <c r="E3" s="3"/>
      <c r="F3" s="3"/>
      <c r="G3" s="3"/>
      <c r="H3" s="3"/>
    </row>
    <row r="4" spans="1:15" ht="14.4" customHeight="1">
      <c r="A4" s="186" t="s">
        <v>115</v>
      </c>
      <c r="B4" s="186" t="s">
        <v>28</v>
      </c>
      <c r="C4" s="187" t="s">
        <v>116</v>
      </c>
      <c r="D4" s="187" t="s">
        <v>117</v>
      </c>
      <c r="E4" s="187" t="s">
        <v>118</v>
      </c>
      <c r="F4" s="191" t="s">
        <v>32</v>
      </c>
      <c r="G4" s="192"/>
      <c r="H4" s="193"/>
    </row>
    <row r="5" spans="1:15" ht="55.2">
      <c r="A5" s="186"/>
      <c r="B5" s="186"/>
      <c r="C5" s="187"/>
      <c r="D5" s="187"/>
      <c r="E5" s="187"/>
      <c r="F5" s="4" t="s">
        <v>119</v>
      </c>
      <c r="G5" s="4" t="s">
        <v>120</v>
      </c>
      <c r="H5" s="4" t="s">
        <v>121</v>
      </c>
    </row>
    <row r="6" spans="1:15" s="1" customFormat="1" ht="13.8">
      <c r="A6" s="4">
        <v>1</v>
      </c>
      <c r="B6" s="4">
        <v>2</v>
      </c>
      <c r="C6" s="4">
        <v>3</v>
      </c>
      <c r="D6" s="4">
        <v>4</v>
      </c>
      <c r="E6" s="146" t="s">
        <v>122</v>
      </c>
      <c r="F6" s="4">
        <v>5</v>
      </c>
      <c r="G6" s="4">
        <v>6</v>
      </c>
      <c r="H6" s="4">
        <v>7</v>
      </c>
    </row>
    <row r="7" spans="1:15" ht="27.6">
      <c r="A7" s="5">
        <v>1</v>
      </c>
      <c r="B7" s="6" t="s">
        <v>123</v>
      </c>
      <c r="C7" s="4">
        <v>26000</v>
      </c>
      <c r="D7" s="4" t="s">
        <v>124</v>
      </c>
      <c r="E7" s="4"/>
      <c r="F7" s="149">
        <f>'Раздел 1'!E131</f>
        <v>7228498.79</v>
      </c>
      <c r="G7" s="149">
        <f>'Раздел 1'!F131</f>
        <v>7404403</v>
      </c>
      <c r="H7" s="149">
        <f>'Раздел 1'!G131</f>
        <v>7611474</v>
      </c>
      <c r="I7" s="41">
        <f>F7-F10-F13</f>
        <v>0</v>
      </c>
      <c r="J7" s="41">
        <f>G7-G10-G13</f>
        <v>0</v>
      </c>
      <c r="K7" s="41">
        <f>H7-H10-H13</f>
        <v>0</v>
      </c>
    </row>
    <row r="8" spans="1:15" ht="179.4">
      <c r="A8" s="8" t="s">
        <v>125</v>
      </c>
      <c r="B8" s="9" t="s">
        <v>126</v>
      </c>
      <c r="C8" s="4">
        <v>26100</v>
      </c>
      <c r="D8" s="4" t="s">
        <v>124</v>
      </c>
      <c r="E8" s="4"/>
      <c r="F8" s="151"/>
      <c r="G8" s="151"/>
      <c r="H8" s="151"/>
    </row>
    <row r="9" spans="1:15" ht="69">
      <c r="A9" s="8" t="s">
        <v>127</v>
      </c>
      <c r="B9" s="9" t="s">
        <v>128</v>
      </c>
      <c r="C9" s="4">
        <v>26200</v>
      </c>
      <c r="D9" s="4" t="s">
        <v>124</v>
      </c>
      <c r="E9" s="4"/>
      <c r="F9" s="151">
        <v>0</v>
      </c>
      <c r="G9" s="151"/>
      <c r="H9" s="151"/>
      <c r="I9" s="41">
        <f>F9+F10+F13-F7</f>
        <v>0</v>
      </c>
      <c r="J9" s="41">
        <f t="shared" ref="J9:K9" si="0">G9+G10+G13-G7</f>
        <v>0</v>
      </c>
      <c r="K9" s="41">
        <f t="shared" si="0"/>
        <v>0</v>
      </c>
    </row>
    <row r="10" spans="1:15" ht="60" customHeight="1">
      <c r="A10" s="8" t="s">
        <v>129</v>
      </c>
      <c r="B10" s="9" t="s">
        <v>130</v>
      </c>
      <c r="C10" s="4">
        <v>26300</v>
      </c>
      <c r="D10" s="4" t="s">
        <v>124</v>
      </c>
      <c r="E10" s="4"/>
      <c r="F10" s="151">
        <f>F11</f>
        <v>0</v>
      </c>
      <c r="G10" s="151"/>
      <c r="H10" s="151"/>
      <c r="I10" s="42"/>
      <c r="J10" s="43"/>
      <c r="K10" s="44"/>
    </row>
    <row r="11" spans="1:15" ht="41.4">
      <c r="A11" s="8" t="s">
        <v>131</v>
      </c>
      <c r="B11" s="9" t="s">
        <v>132</v>
      </c>
      <c r="C11" s="4">
        <v>26310</v>
      </c>
      <c r="D11" s="4"/>
      <c r="E11" s="4"/>
      <c r="F11" s="151">
        <v>0</v>
      </c>
      <c r="G11" s="151"/>
      <c r="H11" s="151"/>
      <c r="I11" s="42"/>
      <c r="J11" s="43"/>
      <c r="K11" s="43"/>
    </row>
    <row r="12" spans="1:15" ht="27.6">
      <c r="A12" s="8" t="s">
        <v>133</v>
      </c>
      <c r="B12" s="9" t="s">
        <v>134</v>
      </c>
      <c r="C12" s="4">
        <v>26320</v>
      </c>
      <c r="D12" s="4"/>
      <c r="E12" s="4"/>
      <c r="F12" s="151" t="s">
        <v>124</v>
      </c>
      <c r="G12" s="151"/>
      <c r="H12" s="151"/>
    </row>
    <row r="13" spans="1:15" ht="69">
      <c r="A13" s="4" t="s">
        <v>135</v>
      </c>
      <c r="B13" s="9" t="s">
        <v>136</v>
      </c>
      <c r="C13" s="4">
        <v>26400</v>
      </c>
      <c r="D13" s="4" t="s">
        <v>38</v>
      </c>
      <c r="E13" s="4"/>
      <c r="F13" s="164">
        <f>F14+F17+F20+F21+F24</f>
        <v>7228498.79</v>
      </c>
      <c r="G13" s="164">
        <f>G14+G17+G20+G21+G24</f>
        <v>7404403</v>
      </c>
      <c r="H13" s="164">
        <f>H14+H17+H20+H21+H24</f>
        <v>7611474</v>
      </c>
      <c r="I13" s="45"/>
      <c r="L13" s="46"/>
      <c r="M13" s="47"/>
      <c r="N13" s="47"/>
      <c r="O13" s="46"/>
    </row>
    <row r="14" spans="1:15" ht="55.2">
      <c r="A14" s="11" t="s">
        <v>137</v>
      </c>
      <c r="B14" s="9" t="s">
        <v>138</v>
      </c>
      <c r="C14" s="11">
        <v>26410</v>
      </c>
      <c r="D14" s="11" t="s">
        <v>38</v>
      </c>
      <c r="E14" s="12"/>
      <c r="F14" s="165">
        <f>F7-F9-F10-F17-F20-F21-F24</f>
        <v>6769455</v>
      </c>
      <c r="G14" s="165">
        <f>G7-G9-G10-G17-G20-G21-G24</f>
        <v>6911613</v>
      </c>
      <c r="H14" s="165">
        <f>H7-H9-H10-H17-H20-H21-H24</f>
        <v>7047734</v>
      </c>
      <c r="I14" s="45"/>
      <c r="J14" s="46"/>
      <c r="K14" s="46"/>
      <c r="L14" s="46"/>
      <c r="M14" s="46"/>
      <c r="N14" s="46"/>
      <c r="O14" s="46"/>
    </row>
    <row r="15" spans="1:15" ht="41.4">
      <c r="A15" s="4" t="s">
        <v>139</v>
      </c>
      <c r="B15" s="9" t="s">
        <v>132</v>
      </c>
      <c r="C15" s="11">
        <v>26411</v>
      </c>
      <c r="D15" s="4" t="s">
        <v>38</v>
      </c>
      <c r="E15" s="4"/>
      <c r="F15" s="152"/>
      <c r="G15" s="152"/>
      <c r="H15" s="152"/>
      <c r="I15" s="45"/>
      <c r="J15" s="46"/>
      <c r="K15" s="46"/>
      <c r="L15" s="46"/>
      <c r="M15" s="46"/>
      <c r="N15" s="46"/>
      <c r="O15" s="46"/>
    </row>
    <row r="16" spans="1:15" ht="27.6">
      <c r="A16" s="4" t="s">
        <v>140</v>
      </c>
      <c r="B16" s="9" t="s">
        <v>141</v>
      </c>
      <c r="C16" s="4">
        <v>26412</v>
      </c>
      <c r="D16" s="4" t="s">
        <v>38</v>
      </c>
      <c r="E16" s="4"/>
      <c r="F16" s="151">
        <f>F14</f>
        <v>6769455</v>
      </c>
      <c r="G16" s="151">
        <f>G14</f>
        <v>6911613</v>
      </c>
      <c r="H16" s="151">
        <f>H14</f>
        <v>7047734</v>
      </c>
      <c r="I16" s="45"/>
      <c r="J16" s="46"/>
      <c r="K16" s="46"/>
      <c r="L16" s="46"/>
      <c r="M16" s="46"/>
      <c r="N16" s="46"/>
      <c r="O16" s="46"/>
    </row>
    <row r="17" spans="1:15" ht="55.2">
      <c r="A17" s="4" t="s">
        <v>142</v>
      </c>
      <c r="B17" s="9" t="s">
        <v>143</v>
      </c>
      <c r="C17" s="4">
        <v>26420</v>
      </c>
      <c r="D17" s="4" t="s">
        <v>38</v>
      </c>
      <c r="E17" s="4"/>
      <c r="F17" s="150">
        <v>459043.79</v>
      </c>
      <c r="G17" s="157">
        <v>492790</v>
      </c>
      <c r="H17" s="157">
        <v>563740</v>
      </c>
      <c r="I17" s="46"/>
      <c r="J17" s="46"/>
      <c r="K17" s="46"/>
      <c r="L17" s="46"/>
      <c r="M17" s="46"/>
      <c r="N17" s="46"/>
      <c r="O17" s="46"/>
    </row>
    <row r="18" spans="1:15" ht="41.4">
      <c r="A18" s="16" t="s">
        <v>144</v>
      </c>
      <c r="B18" s="9" t="s">
        <v>132</v>
      </c>
      <c r="C18" s="4">
        <v>26421</v>
      </c>
      <c r="D18" s="4" t="s">
        <v>38</v>
      </c>
      <c r="E18" s="4"/>
      <c r="F18" s="152"/>
      <c r="G18" s="152"/>
      <c r="H18" s="152"/>
    </row>
    <row r="19" spans="1:15" ht="27.6">
      <c r="A19" s="4" t="s">
        <v>145</v>
      </c>
      <c r="B19" s="9" t="s">
        <v>141</v>
      </c>
      <c r="C19" s="17">
        <v>26422</v>
      </c>
      <c r="D19" s="4" t="s">
        <v>38</v>
      </c>
      <c r="E19" s="4"/>
      <c r="F19" s="151">
        <f>F17</f>
        <v>459043.79</v>
      </c>
      <c r="G19" s="151">
        <f>G17</f>
        <v>492790</v>
      </c>
      <c r="H19" s="151">
        <f>H17</f>
        <v>563740</v>
      </c>
    </row>
    <row r="20" spans="1:15" ht="27.6">
      <c r="A20" s="4" t="s">
        <v>146</v>
      </c>
      <c r="B20" s="9" t="s">
        <v>147</v>
      </c>
      <c r="C20" s="4">
        <v>26430</v>
      </c>
      <c r="D20" s="4" t="s">
        <v>38</v>
      </c>
      <c r="E20" s="4"/>
      <c r="F20" s="151"/>
      <c r="G20" s="151"/>
      <c r="H20" s="151"/>
    </row>
    <row r="21" spans="1:15" ht="27.6">
      <c r="A21" s="4" t="s">
        <v>148</v>
      </c>
      <c r="B21" s="9" t="s">
        <v>149</v>
      </c>
      <c r="C21" s="4">
        <v>26440</v>
      </c>
      <c r="D21" s="4" t="s">
        <v>38</v>
      </c>
      <c r="E21" s="4"/>
      <c r="F21" s="153"/>
      <c r="G21" s="153"/>
      <c r="H21" s="153"/>
    </row>
    <row r="22" spans="1:15" ht="41.4">
      <c r="A22" s="11" t="s">
        <v>150</v>
      </c>
      <c r="B22" s="9" t="s">
        <v>132</v>
      </c>
      <c r="C22" s="4">
        <v>26441</v>
      </c>
      <c r="D22" s="4" t="s">
        <v>38</v>
      </c>
      <c r="E22" s="4"/>
      <c r="F22" s="153"/>
      <c r="G22" s="153"/>
      <c r="H22" s="153"/>
    </row>
    <row r="23" spans="1:15" ht="27.6">
      <c r="A23" s="11" t="s">
        <v>151</v>
      </c>
      <c r="B23" s="9" t="s">
        <v>141</v>
      </c>
      <c r="C23" s="4">
        <v>26442</v>
      </c>
      <c r="D23" s="4" t="s">
        <v>124</v>
      </c>
      <c r="E23" s="4"/>
      <c r="F23" s="151" t="s">
        <v>38</v>
      </c>
      <c r="G23" s="151" t="s">
        <v>38</v>
      </c>
      <c r="H23" s="151" t="s">
        <v>38</v>
      </c>
    </row>
    <row r="24" spans="1:15" ht="27.6">
      <c r="A24" s="4" t="s">
        <v>152</v>
      </c>
      <c r="B24" s="19" t="s">
        <v>153</v>
      </c>
      <c r="C24" s="20">
        <v>26450</v>
      </c>
      <c r="D24" s="20" t="s">
        <v>38</v>
      </c>
      <c r="E24" s="20"/>
      <c r="F24" s="153">
        <f>F25+F26</f>
        <v>0</v>
      </c>
      <c r="G24" s="153">
        <f>G25</f>
        <v>0</v>
      </c>
      <c r="H24" s="153">
        <f>H25</f>
        <v>0</v>
      </c>
    </row>
    <row r="25" spans="1:15" ht="41.4">
      <c r="A25" s="4" t="s">
        <v>154</v>
      </c>
      <c r="B25" s="9" t="s">
        <v>132</v>
      </c>
      <c r="C25" s="4">
        <v>26451</v>
      </c>
      <c r="D25" s="21" t="s">
        <v>38</v>
      </c>
      <c r="E25" s="21"/>
      <c r="F25" s="157">
        <f>'Раздел 1'!E136</f>
        <v>0</v>
      </c>
      <c r="G25" s="153"/>
      <c r="H25" s="153"/>
    </row>
    <row r="26" spans="1:15" ht="27.6">
      <c r="A26" s="4" t="s">
        <v>155</v>
      </c>
      <c r="B26" s="9" t="s">
        <v>141</v>
      </c>
      <c r="C26" s="4">
        <v>26452</v>
      </c>
      <c r="D26" s="21" t="s">
        <v>124</v>
      </c>
      <c r="E26" s="21"/>
      <c r="F26" s="157">
        <v>0</v>
      </c>
      <c r="G26" s="151" t="s">
        <v>38</v>
      </c>
      <c r="H26" s="151" t="s">
        <v>38</v>
      </c>
    </row>
    <row r="27" spans="1:15" ht="69">
      <c r="A27" s="5" t="s">
        <v>156</v>
      </c>
      <c r="B27" s="6" t="s">
        <v>157</v>
      </c>
      <c r="C27" s="4">
        <v>26500</v>
      </c>
      <c r="D27" s="21" t="s">
        <v>38</v>
      </c>
      <c r="E27" s="21"/>
      <c r="F27" s="153"/>
      <c r="G27" s="153"/>
      <c r="H27" s="153"/>
    </row>
    <row r="28" spans="1:15" ht="15.6">
      <c r="A28" s="4"/>
      <c r="B28" s="19" t="s">
        <v>158</v>
      </c>
      <c r="C28" s="11">
        <v>26510</v>
      </c>
      <c r="D28" s="22">
        <v>2025</v>
      </c>
      <c r="E28" s="22"/>
      <c r="F28" s="153"/>
      <c r="G28" s="153"/>
      <c r="H28" s="153"/>
    </row>
    <row r="29" spans="1:15" ht="15.6">
      <c r="A29" s="4"/>
      <c r="B29" s="19" t="s">
        <v>158</v>
      </c>
      <c r="C29" s="11">
        <v>26511</v>
      </c>
      <c r="D29" s="22">
        <v>2026</v>
      </c>
      <c r="E29" s="22"/>
      <c r="F29" s="153"/>
      <c r="G29" s="153"/>
      <c r="H29" s="153"/>
    </row>
    <row r="30" spans="1:15" ht="15.6">
      <c r="A30" s="4"/>
      <c r="B30" s="19" t="s">
        <v>158</v>
      </c>
      <c r="C30" s="11">
        <v>26512</v>
      </c>
      <c r="D30" s="22">
        <v>2027</v>
      </c>
      <c r="E30" s="22"/>
      <c r="F30" s="153"/>
      <c r="G30" s="153"/>
      <c r="H30" s="153"/>
    </row>
    <row r="31" spans="1:15" ht="69">
      <c r="A31" s="5" t="s">
        <v>159</v>
      </c>
      <c r="B31" s="6" t="s">
        <v>160</v>
      </c>
      <c r="C31" s="4">
        <v>26600</v>
      </c>
      <c r="D31" s="21" t="s">
        <v>38</v>
      </c>
      <c r="E31" s="21"/>
      <c r="F31" s="153">
        <f>F13</f>
        <v>7228498.79</v>
      </c>
      <c r="G31" s="153">
        <f>G13</f>
        <v>7404403</v>
      </c>
      <c r="H31" s="153">
        <f>H13</f>
        <v>7611474</v>
      </c>
    </row>
    <row r="32" spans="1:15" ht="15.6">
      <c r="A32" s="147"/>
      <c r="B32" s="148" t="s">
        <v>158</v>
      </c>
      <c r="C32" s="4">
        <v>26610</v>
      </c>
      <c r="D32" s="21">
        <v>2025</v>
      </c>
      <c r="E32" s="21"/>
      <c r="F32" s="153">
        <v>7228498.79</v>
      </c>
      <c r="G32" s="153">
        <v>0</v>
      </c>
      <c r="H32" s="153"/>
    </row>
    <row r="33" spans="1:14" ht="15.6">
      <c r="A33" s="147"/>
      <c r="B33" s="148" t="s">
        <v>158</v>
      </c>
      <c r="C33" s="4">
        <v>26611</v>
      </c>
      <c r="D33" s="21">
        <v>2026</v>
      </c>
      <c r="E33" s="21"/>
      <c r="F33" s="153"/>
      <c r="G33" s="153">
        <v>7404403</v>
      </c>
      <c r="H33" s="153"/>
    </row>
    <row r="34" spans="1:14" ht="15.6">
      <c r="A34" s="23"/>
      <c r="B34" s="19" t="s">
        <v>158</v>
      </c>
      <c r="C34" s="4">
        <v>26612</v>
      </c>
      <c r="D34" s="24">
        <v>2027</v>
      </c>
      <c r="E34" s="25"/>
      <c r="F34" s="154"/>
      <c r="G34" s="154"/>
      <c r="H34" s="154">
        <v>7611474</v>
      </c>
    </row>
    <row r="35" spans="1:14">
      <c r="A35" s="27"/>
      <c r="B35" s="28"/>
      <c r="C35" s="27"/>
      <c r="D35" s="28"/>
      <c r="E35" s="28"/>
      <c r="F35" s="28"/>
      <c r="G35" s="28"/>
      <c r="H35" s="28"/>
    </row>
    <row r="36" spans="1:14">
      <c r="A36" s="27"/>
      <c r="B36" s="28"/>
      <c r="C36" s="27"/>
      <c r="D36" s="28"/>
      <c r="E36" s="28"/>
      <c r="F36" s="28"/>
      <c r="G36" s="28"/>
      <c r="H36" s="28"/>
    </row>
    <row r="37" spans="1:14">
      <c r="A37" s="29"/>
      <c r="B37" s="30"/>
      <c r="C37" s="30"/>
      <c r="D37" s="30"/>
      <c r="E37" s="30"/>
      <c r="F37" s="30"/>
      <c r="G37" s="30"/>
      <c r="H37" s="30"/>
    </row>
    <row r="38" spans="1:14" s="1" customFormat="1" ht="15.6">
      <c r="A38" s="29"/>
      <c r="B38" s="31" t="s">
        <v>161</v>
      </c>
      <c r="C38" s="32" t="s">
        <v>162</v>
      </c>
      <c r="D38" s="32"/>
      <c r="E38" s="33"/>
      <c r="F38" s="32"/>
      <c r="G38" s="194" t="s">
        <v>163</v>
      </c>
      <c r="H38" s="194"/>
    </row>
    <row r="39" spans="1:14" s="1" customFormat="1" ht="18.600000000000001">
      <c r="A39" s="29"/>
      <c r="B39" s="30"/>
      <c r="C39" s="190" t="s">
        <v>164</v>
      </c>
      <c r="D39" s="190"/>
      <c r="E39" s="34"/>
      <c r="F39" s="34" t="s">
        <v>5</v>
      </c>
      <c r="G39" s="190" t="s">
        <v>6</v>
      </c>
      <c r="H39" s="190"/>
    </row>
    <row r="40" spans="1:14" s="1" customFormat="1" ht="13.8">
      <c r="A40" s="29"/>
      <c r="B40" s="30"/>
      <c r="C40" s="30"/>
      <c r="D40" s="30"/>
      <c r="E40" s="30"/>
      <c r="F40" s="30"/>
      <c r="G40" s="30"/>
      <c r="H40" s="30"/>
    </row>
    <row r="41" spans="1:14" ht="15.75" customHeight="1">
      <c r="A41" s="29"/>
      <c r="B41" s="31" t="s">
        <v>165</v>
      </c>
      <c r="C41" s="188" t="s">
        <v>166</v>
      </c>
      <c r="D41" s="188"/>
      <c r="E41" s="188"/>
      <c r="F41" s="32" t="s">
        <v>167</v>
      </c>
      <c r="G41" s="189" t="s">
        <v>168</v>
      </c>
      <c r="H41" s="189"/>
      <c r="I41" s="1"/>
      <c r="J41" s="1"/>
      <c r="K41" s="1"/>
      <c r="L41" s="1"/>
      <c r="M41" s="1"/>
      <c r="N41" s="1"/>
    </row>
    <row r="42" spans="1:14" ht="18.600000000000001">
      <c r="A42" s="29"/>
      <c r="B42" s="30"/>
      <c r="C42" s="190" t="s">
        <v>164</v>
      </c>
      <c r="D42" s="190"/>
      <c r="E42" s="34"/>
      <c r="F42" s="35" t="s">
        <v>169</v>
      </c>
      <c r="G42" s="190" t="s">
        <v>170</v>
      </c>
      <c r="H42" s="190"/>
      <c r="I42" s="1"/>
      <c r="J42" s="1"/>
      <c r="K42" s="1"/>
      <c r="L42" s="1"/>
      <c r="M42" s="1"/>
      <c r="N42" s="1"/>
    </row>
    <row r="43" spans="1:14" ht="15.6">
      <c r="A43" s="29"/>
      <c r="B43" s="36" t="s">
        <v>171</v>
      </c>
      <c r="C43" s="30"/>
      <c r="D43" s="30"/>
      <c r="E43" s="30"/>
      <c r="F43" s="30"/>
      <c r="G43" s="30"/>
      <c r="H43" s="30"/>
      <c r="I43" s="1"/>
      <c r="J43" s="1"/>
      <c r="K43" s="1"/>
      <c r="L43" s="1"/>
      <c r="M43" s="1"/>
      <c r="N43" s="1"/>
    </row>
    <row r="44" spans="1:14">
      <c r="A44" s="29"/>
      <c r="B44" s="37"/>
      <c r="C44" s="30"/>
      <c r="D44" s="30"/>
      <c r="E44" s="30"/>
      <c r="F44" s="30"/>
      <c r="G44" s="30"/>
      <c r="H44" s="30"/>
      <c r="I44" s="1"/>
      <c r="J44" s="1"/>
      <c r="K44" s="1"/>
      <c r="L44" s="1"/>
      <c r="M44" s="1"/>
      <c r="N44" s="1"/>
    </row>
    <row r="45" spans="1:14">
      <c r="A45" s="29"/>
      <c r="B45" s="30"/>
      <c r="C45" s="30"/>
      <c r="D45" s="30"/>
      <c r="E45" s="30"/>
      <c r="F45" s="30"/>
      <c r="G45" s="30"/>
      <c r="H45" s="30"/>
      <c r="I45" s="1"/>
      <c r="J45" s="1"/>
      <c r="K45" s="1"/>
      <c r="L45" s="1"/>
      <c r="M45" s="1"/>
      <c r="N45" s="1"/>
    </row>
    <row r="46" spans="1:14">
      <c r="A46" s="29"/>
      <c r="B46" s="37"/>
      <c r="C46" s="30"/>
      <c r="D46" s="30"/>
      <c r="E46" s="30"/>
      <c r="F46" s="30"/>
      <c r="G46" s="30"/>
      <c r="H46" s="30"/>
      <c r="I46" s="1"/>
      <c r="J46" s="1"/>
      <c r="K46" s="1"/>
      <c r="L46" s="1"/>
      <c r="M46" s="1"/>
      <c r="N46" s="1"/>
    </row>
    <row r="47" spans="1:14">
      <c r="A47" s="29"/>
      <c r="B47" s="30"/>
      <c r="C47" s="30"/>
      <c r="D47" s="30"/>
      <c r="E47" s="30"/>
      <c r="F47" s="30"/>
      <c r="G47" s="30"/>
      <c r="H47" s="30"/>
      <c r="I47" s="1"/>
      <c r="J47" s="1"/>
      <c r="K47" s="1"/>
      <c r="L47" s="1"/>
      <c r="M47" s="1"/>
      <c r="N47" s="1"/>
    </row>
    <row r="48" spans="1:14" ht="15.6">
      <c r="A48" s="29"/>
      <c r="B48" s="38" t="s">
        <v>172</v>
      </c>
      <c r="C48" s="30"/>
      <c r="D48" s="30"/>
      <c r="E48" s="30"/>
      <c r="F48" s="30"/>
      <c r="G48" s="30"/>
      <c r="H48" s="30"/>
      <c r="I48" s="1"/>
      <c r="J48" s="1"/>
      <c r="K48" s="1"/>
      <c r="L48" s="1"/>
      <c r="M48" s="1"/>
      <c r="N48" s="1"/>
    </row>
    <row r="49" spans="1:14" ht="15.6">
      <c r="A49" s="29"/>
      <c r="B49" s="32" t="s">
        <v>173</v>
      </c>
      <c r="C49" s="39"/>
      <c r="D49" s="39"/>
      <c r="E49" s="39"/>
      <c r="F49" s="39"/>
      <c r="G49" s="30"/>
      <c r="H49" s="30"/>
      <c r="I49" s="1"/>
      <c r="J49" s="1"/>
      <c r="K49" s="1"/>
      <c r="L49" s="1"/>
      <c r="M49" s="1"/>
      <c r="N49" s="1"/>
    </row>
    <row r="50" spans="1:14" ht="18.600000000000001">
      <c r="A50" s="29"/>
      <c r="B50" s="190" t="s">
        <v>174</v>
      </c>
      <c r="C50" s="190"/>
      <c r="D50" s="190"/>
      <c r="E50" s="190"/>
      <c r="F50" s="190"/>
      <c r="G50" s="30"/>
      <c r="H50" s="30"/>
      <c r="I50" s="1"/>
      <c r="J50" s="1"/>
      <c r="K50" s="1"/>
      <c r="L50" s="1"/>
      <c r="M50" s="1"/>
      <c r="N50" s="1"/>
    </row>
    <row r="51" spans="1:14" ht="15.6">
      <c r="A51" s="29"/>
      <c r="B51" s="39"/>
      <c r="C51" s="32"/>
      <c r="D51" s="39" t="s">
        <v>175</v>
      </c>
      <c r="E51" s="39"/>
      <c r="F51" s="39"/>
      <c r="G51" s="30"/>
      <c r="H51" s="30"/>
      <c r="I51" s="1"/>
      <c r="J51" s="1"/>
      <c r="K51" s="1"/>
      <c r="L51" s="1"/>
      <c r="M51" s="1"/>
      <c r="N51" s="1"/>
    </row>
    <row r="52" spans="1:14" ht="18.600000000000001">
      <c r="A52" s="29"/>
      <c r="B52" s="34" t="s">
        <v>5</v>
      </c>
      <c r="C52" s="35" t="s">
        <v>176</v>
      </c>
      <c r="D52" s="30"/>
      <c r="E52" s="30"/>
      <c r="F52" s="30"/>
      <c r="G52" s="30"/>
      <c r="H52" s="30"/>
      <c r="I52" s="1"/>
      <c r="J52" s="1"/>
      <c r="K52" s="1"/>
      <c r="L52" s="1"/>
      <c r="M52" s="1"/>
      <c r="N52" s="1"/>
    </row>
    <row r="53" spans="1:14" ht="15.6">
      <c r="A53" s="29"/>
      <c r="B53" s="40"/>
      <c r="C53" s="30"/>
      <c r="D53" s="30"/>
      <c r="E53" s="30"/>
      <c r="F53" s="30"/>
      <c r="G53" s="30"/>
      <c r="H53" s="30"/>
      <c r="I53" s="1"/>
      <c r="J53" s="1"/>
      <c r="K53" s="1"/>
      <c r="L53" s="1"/>
      <c r="M53" s="1"/>
      <c r="N53" s="1"/>
    </row>
    <row r="54" spans="1:14" ht="15.6">
      <c r="A54" s="29"/>
      <c r="B54" s="36" t="s">
        <v>171</v>
      </c>
      <c r="C54" s="30"/>
      <c r="D54" s="30"/>
      <c r="E54" s="30"/>
      <c r="F54" s="30"/>
      <c r="G54" s="30"/>
      <c r="H54" s="30"/>
      <c r="I54" s="1"/>
      <c r="J54" s="1"/>
      <c r="K54" s="1"/>
      <c r="L54" s="1"/>
      <c r="M54" s="1"/>
      <c r="N54" s="1"/>
    </row>
    <row r="55" spans="1:14">
      <c r="A55" s="29"/>
      <c r="B55" s="30"/>
      <c r="C55" s="30"/>
      <c r="D55" s="30"/>
      <c r="E55" s="30"/>
      <c r="F55" s="30"/>
      <c r="G55" s="30"/>
      <c r="H55" s="30"/>
    </row>
  </sheetData>
  <mergeCells count="15">
    <mergeCell ref="A2:H2"/>
    <mergeCell ref="F4:H4"/>
    <mergeCell ref="G38:H38"/>
    <mergeCell ref="C39:D39"/>
    <mergeCell ref="G39:H39"/>
    <mergeCell ref="A4:A5"/>
    <mergeCell ref="B4:B5"/>
    <mergeCell ref="C4:C5"/>
    <mergeCell ref="D4:D5"/>
    <mergeCell ref="E4:E5"/>
    <mergeCell ref="C41:E41"/>
    <mergeCell ref="G41:H41"/>
    <mergeCell ref="C42:D42"/>
    <mergeCell ref="G42:H42"/>
    <mergeCell ref="B50:F50"/>
  </mergeCells>
  <pageMargins left="0.78740157480314998" right="0.196850393700787" top="0.39370078740157499" bottom="0.39370078740157499" header="0.31496062992126" footer="0.31496062992126"/>
  <pageSetup paperSize="9" scale="68" fitToHeight="0" orientation="portrait" r:id="rId1"/>
  <rowBreaks count="1" manualBreakCount="1">
    <brk id="20" max="7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4</vt:i4>
      </vt:variant>
    </vt:vector>
  </HeadingPairs>
  <TitlesOfParts>
    <vt:vector size="7" baseType="lpstr">
      <vt:lpstr>Титульный лист</vt:lpstr>
      <vt:lpstr>Раздел 1</vt:lpstr>
      <vt:lpstr>Раздел 2</vt:lpstr>
      <vt:lpstr>'Раздел 2'!_GoBack</vt:lpstr>
      <vt:lpstr>'Раздел 1'!Область_печати</vt:lpstr>
      <vt:lpstr>'Раздел 2'!Область_печати</vt:lpstr>
      <vt:lpstr>'Титульный лист'!Область_печати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sov</cp:lastModifiedBy>
  <cp:lastPrinted>2025-01-23T08:56:08Z</cp:lastPrinted>
  <dcterms:created xsi:type="dcterms:W3CDTF">2019-12-13T19:18:00Z</dcterms:created>
  <dcterms:modified xsi:type="dcterms:W3CDTF">2025-01-23T08:57:33Z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6ED698109AFD465F820D800C28C61836_12</vt:lpwstr>
  </property>
  <property fmtid="{D5CDD505-2E9C-101B-9397-08002B2CF9AE}" pid="3" name="KSOProductBuildVer">
    <vt:lpwstr>1049-12.2.0.19805</vt:lpwstr>
  </property>
</Properties>
</file>